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616" windowHeight="9564"/>
  </bookViews>
  <sheets>
    <sheet name="Ranking Sheet" sheetId="7" r:id="rId1"/>
    <sheet name="Ranking Sheet (2)" sheetId="12" r:id="rId2"/>
  </sheets>
  <definedNames>
    <definedName name="_xlnm._FilterDatabase" localSheetId="0" hidden="1">'Ranking Sheet'!$A$6:$X$52</definedName>
    <definedName name="_xlnm._FilterDatabase" localSheetId="1" hidden="1">'Ranking Sheet (2)'!$B$6:$M$52</definedName>
    <definedName name="ADS_S_13_1_ADS_W_13_1" localSheetId="1">#REF!</definedName>
    <definedName name="ADS_S_13_1_ADS_W_13_1">#REF!</definedName>
    <definedName name="ADS_S_15_1" localSheetId="1">#REF!</definedName>
    <definedName name="ADS_S_15_1">#REF!</definedName>
    <definedName name="ADS_S_15_1_ADS_S_13_1_ADS_W_13_1" localSheetId="1">#REF!</definedName>
    <definedName name="ADS_S_15_1_ADS_S_13_1_ADS_W_13_1">#REF!</definedName>
    <definedName name="AVS_P_08_01_AVS_P_08_02" localSheetId="1">#REF!</definedName>
    <definedName name="AVS_P_08_01_AVS_P_08_02">#REF!</definedName>
    <definedName name="AVS_P_15_01" localSheetId="1">#REF!</definedName>
    <definedName name="AVS_P_15_01">#REF!</definedName>
    <definedName name="AVS_W_14_1" localSheetId="1">#REF!</definedName>
    <definedName name="AVS_W_14_1">#REF!</definedName>
    <definedName name="BPS_P_15_1" localSheetId="1">#REF!</definedName>
    <definedName name="BPS_P_15_1">#REF!</definedName>
    <definedName name="EST_P_12_01_EST_P_15_01" localSheetId="1">#REF!</definedName>
    <definedName name="EST_P_12_01_EST_P_15_01">#REF!</definedName>
    <definedName name="_xlnm.Print_Titles" localSheetId="0">'Ranking Sheet'!$6:$6</definedName>
    <definedName name="_xlnm.Print_Titles" localSheetId="1">'Ranking Sheet (2)'!$6:$6</definedName>
    <definedName name="SPE_W_15_1" localSheetId="1">#REF!</definedName>
    <definedName name="SPE_W_15_1">#REF!</definedName>
    <definedName name="SPE_W_15_2_SPE_W_15_3" localSheetId="1">#REF!</definedName>
    <definedName name="SPE_W_15_2_SPE_W_15_3">#REF!</definedName>
    <definedName name="TSP_W_15_1" localSheetId="1">#REF!</definedName>
    <definedName name="TSP_W_15_1">#REF!</definedName>
  </definedNames>
  <calcPr calcId="125725"/>
</workbook>
</file>

<file path=xl/calcChain.xml><?xml version="1.0" encoding="utf-8"?>
<calcChain xmlns="http://schemas.openxmlformats.org/spreadsheetml/2006/main">
  <c r="I17" i="12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I46" s="1"/>
  <c r="I47" s="1"/>
  <c r="I48" s="1"/>
  <c r="I49" s="1"/>
  <c r="I50" s="1"/>
  <c r="I16"/>
  <c r="I14"/>
  <c r="I15"/>
  <c r="I13"/>
  <c r="I12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13"/>
  <c r="M54"/>
  <c r="M53"/>
  <c r="H52"/>
  <c r="I8"/>
  <c r="I9" s="1"/>
  <c r="U22" i="7"/>
  <c r="U21"/>
  <c r="U47"/>
  <c r="U38"/>
  <c r="U37"/>
  <c r="A38"/>
  <c r="A39" s="1"/>
  <c r="A37"/>
  <c r="H39"/>
  <c r="H38"/>
  <c r="H37"/>
  <c r="U35"/>
  <c r="H14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40" s="1"/>
  <c r="H41" s="1"/>
  <c r="H42" s="1"/>
  <c r="H43" s="1"/>
  <c r="H44" s="1"/>
  <c r="H45" s="1"/>
  <c r="H46" s="1"/>
  <c r="H47" s="1"/>
  <c r="H48" s="1"/>
  <c r="H49" s="1"/>
  <c r="H50" s="1"/>
  <c r="U50"/>
  <c r="U49"/>
  <c r="G52"/>
  <c r="U13"/>
  <c r="H8" l="1"/>
  <c r="H9" s="1"/>
  <c r="H12" s="1"/>
  <c r="H13" s="1"/>
  <c r="U19" l="1"/>
  <c r="A12" l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40" s="1"/>
  <c r="A41" s="1"/>
  <c r="A42" s="1"/>
  <c r="A43" s="1"/>
  <c r="A44" s="1"/>
  <c r="A45" s="1"/>
  <c r="A46" s="1"/>
  <c r="A47" s="1"/>
  <c r="A48" s="1"/>
  <c r="A49" s="1"/>
  <c r="A50" s="1"/>
  <c r="U42" l="1"/>
  <c r="U30"/>
  <c r="X54" l="1"/>
  <c r="X53"/>
  <c r="U48"/>
  <c r="U46"/>
  <c r="U45"/>
  <c r="U44"/>
  <c r="U43"/>
  <c r="U41"/>
  <c r="U40"/>
  <c r="U39"/>
  <c r="U36"/>
  <c r="U34"/>
  <c r="U33"/>
  <c r="U32"/>
  <c r="U31"/>
  <c r="U29"/>
  <c r="U28"/>
  <c r="U27"/>
  <c r="U26"/>
  <c r="U25"/>
  <c r="U24"/>
  <c r="U23"/>
  <c r="U20"/>
  <c r="U18"/>
  <c r="U17"/>
  <c r="U16"/>
  <c r="U15"/>
  <c r="U14"/>
  <c r="U12"/>
  <c r="U8"/>
</calcChain>
</file>

<file path=xl/sharedStrings.xml><?xml version="1.0" encoding="utf-8"?>
<sst xmlns="http://schemas.openxmlformats.org/spreadsheetml/2006/main" count="466" uniqueCount="128">
  <si>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</si>
  <si>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</si>
  <si>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</si>
  <si>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</si>
  <si>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</si>
  <si>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</si>
  <si>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</si>
  <si>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</si>
  <si>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</si>
  <si>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</si>
  <si>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</si>
  <si>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</si>
  <si>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</si>
  <si>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</si>
  <si>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LMN</t>
  </si>
  <si>
    <t>MCN</t>
  </si>
  <si>
    <t>Snake River Fall Chinook System Survival Study</t>
  </si>
  <si>
    <t>Inland Avian Predation/Avian Management Plan</t>
  </si>
  <si>
    <t>Performance Verification Monitoring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</si>
  <si>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</si>
  <si>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</si>
  <si>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</si>
  <si>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</si>
  <si>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</si>
  <si>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</si>
  <si>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</si>
  <si>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</si>
  <si>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</si>
  <si>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</si>
  <si>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</si>
  <si>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</si>
  <si>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</si>
  <si>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</si>
  <si>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</si>
  <si>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</si>
  <si>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</si>
  <si>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</si>
  <si>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</si>
  <si>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</si>
  <si>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</si>
  <si>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</si>
  <si>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Juvenile bypass facility - phase  1B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</si>
  <si>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</si>
  <si>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</si>
  <si>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</si>
  <si>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</si>
  <si>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</si>
  <si>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McNary and Snake River Adult Migration Studies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</si>
  <si>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</si>
  <si>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</si>
  <si>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</si>
  <si>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</si>
  <si>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</si>
  <si>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</si>
  <si>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 xml:space="preserve">INITIAL REMARKS 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</si>
  <si>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</si>
  <si>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</si>
  <si>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</si>
  <si>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</si>
  <si>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</si>
  <si>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</si>
  <si>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Adjustable Spillway Weir II (Re-Solicitation)</t>
  </si>
  <si>
    <t>Deferred</t>
  </si>
  <si>
    <t>District</t>
  </si>
  <si>
    <t>P</t>
  </si>
  <si>
    <t>P/W</t>
  </si>
  <si>
    <t>W</t>
  </si>
  <si>
    <t xml:space="preserve">SUBTOTAL </t>
  </si>
  <si>
    <t>VAR</t>
  </si>
  <si>
    <t>Used Initial Scores for all agencies.</t>
  </si>
  <si>
    <t xml:space="preserve">Post Construction/Construction Evaluation - Adult Ladder Temperature Measures and Noise Impacts </t>
  </si>
  <si>
    <t>FY16 Estimate (000's)</t>
  </si>
  <si>
    <t>FY16 Cumulative Based on Current Schedules (000's)</t>
  </si>
  <si>
    <t xml:space="preserve">Spillway Weir Boat Barrier </t>
  </si>
  <si>
    <t>LMN Spillway Weir Boat Barrier (SAEDC and Mod Contingency)</t>
  </si>
  <si>
    <t>McNary TSW - TSW1a Closure Leaf Seal, Hoist Stilts and Deck Mods (Closure Leaf Design, Stilts SAEDC and Mod Contingency)</t>
  </si>
  <si>
    <t>Adult fishways &amp; AWS study (SAEDC and Mod Contingency)</t>
  </si>
  <si>
    <t>CRFM FY16 RANKING SPREADSHEET</t>
  </si>
  <si>
    <t xml:space="preserve">Estuary Habitat Studies </t>
  </si>
  <si>
    <t xml:space="preserve">Performance Verification Monitoring </t>
  </si>
  <si>
    <t>COP Updates</t>
  </si>
  <si>
    <t>FY2016 PBUD TOTAL $85.3 M - $58.3 M FCRPS, $24.5 M Willamette, and $2.5 M Lamprey</t>
  </si>
  <si>
    <t>Sluiceway PIT Tag Detection Feasibility</t>
  </si>
  <si>
    <t>Number is $800 K Over PBUD - Represents Minimum Needed to Advance Design Work To Be In Position To Award Construction Actions In FY17.   $700 K Additional Capability</t>
  </si>
  <si>
    <t>Decrease due to latest Budget Estimate for construction.</t>
  </si>
  <si>
    <t>D</t>
  </si>
  <si>
    <t>Umatilla - score is provisional until see results of this year's study.</t>
  </si>
  <si>
    <t>Umatilla - score is provisional until see results of this year's actions.</t>
  </si>
  <si>
    <t>Agencies deferred until the operation is agreed on.  Corps/BPA high priority if one operation is agreed on.</t>
  </si>
  <si>
    <t>Ice Harbor Turbine Runner Replacement Pre and Post Biological Testing</t>
  </si>
  <si>
    <t>Surface Passage Modification</t>
  </si>
  <si>
    <t>Adult Ladder Temperature Measures (SAEDC and Mod Contingency)</t>
  </si>
  <si>
    <t>Agencies deferred until after SRWG discussions.</t>
  </si>
  <si>
    <t>Deferred until after review of the TSP work plan.</t>
  </si>
  <si>
    <t>Snake River Low Flow Operations Modeling</t>
  </si>
  <si>
    <t>Added line item at July SCT meeting.</t>
  </si>
  <si>
    <t xml:space="preserve">FY2016 House Report - $85.3 M </t>
  </si>
  <si>
    <t xml:space="preserve">FY2016 Senate Report - $85.3 M </t>
  </si>
  <si>
    <t>Increased due to FY15 deferrments for TD AWS EBUS contract.</t>
  </si>
  <si>
    <t>Based on NWW Operations review on risk during spillway weir deployment, BB will not be constructed at this time.</t>
  </si>
  <si>
    <t>Potential item for FY16 deferral due to on-going discussions to identify spill operation.</t>
  </si>
  <si>
    <t>Log Bronc</t>
  </si>
  <si>
    <t>Data synthesis task deferred to FY16 to support TD AWS EBUS.</t>
  </si>
  <si>
    <t>Accelerated to gain design efficiencies with trash shear boom (CRFM O&amp;M).</t>
  </si>
  <si>
    <t>Revised estimate.</t>
  </si>
  <si>
    <t>Increased due to FY15 deferrments for TD AWS EBUS contract. Mod settlements deferred and $1.5 M planned carry-over for S&amp;A/EDC diverted to TD.</t>
  </si>
  <si>
    <t>Increased due to FY15 deferrment of A/E task order for TD AWS EBUS contract.</t>
  </si>
  <si>
    <t>Revised estimate based on current SRWG objectives.</t>
  </si>
  <si>
    <t>Added due to determination that CRFM CG needs to pay for items to get boat operable.</t>
  </si>
  <si>
    <t>Revised based on current estimate.</t>
  </si>
  <si>
    <t>Increased due to FY15 deferrment of Crescent Island disuassion contract for TD AWS EBUS contract. Number is based on current negotiated costs.</t>
  </si>
  <si>
    <t>Increased due to FY15 deferrment of steelhead fallback retrospective analysis task order for TD AWS EBUS contract.</t>
  </si>
  <si>
    <t>Increased due to FY15 deferrments for TD AWS EBUS contract. $0.7 M planned carry-over for S&amp;A/EDC diverted to TD.</t>
  </si>
  <si>
    <t>Revised estimate based on most recent ERDC communication of FY16 cost.</t>
  </si>
  <si>
    <t xml:space="preserve">Lower River Adult Studies </t>
  </si>
  <si>
    <t>Per SRWG discussions on to prepare retrospective anlysis of adult studies for all species.</t>
  </si>
  <si>
    <t>Adult Fallback Synthesis</t>
  </si>
  <si>
    <t>Revised based on current estimate of FGE study.</t>
  </si>
  <si>
    <t>Increased due to FY15 deferrments for TD AWS EBUS contract. Deferred efforts for down-sized tags.  Revised tag costs to include all species.</t>
  </si>
  <si>
    <t>Bio PA/CFD modeling task deferred to FY16 to support TD AWS EBUS. Revised estimate.</t>
  </si>
  <si>
    <t>SCT 2016 Average Score</t>
  </si>
  <si>
    <t>Umatilla awaiting report before revising score.</t>
  </si>
  <si>
    <t>Corps defers until after SRWG discussion,</t>
  </si>
  <si>
    <t>Version 5.0</t>
  </si>
  <si>
    <t>Lower River BIOP performance testing  - Bonneville Field Work and Tags</t>
  </si>
  <si>
    <t>Lower River BIOP performance testing  - JSATs Downsize Efforts</t>
  </si>
  <si>
    <t>Lower River BIOP performance testing  - COE Contribution to PIT Trawl</t>
  </si>
  <si>
    <t>Ranked Order</t>
  </si>
</sst>
</file>

<file path=xl/styles.xml><?xml version="1.0" encoding="utf-8"?>
<styleSheet xmlns="http://schemas.openxmlformats.org/spreadsheetml/2006/main">
  <numFmts count="2">
    <numFmt numFmtId="164" formatCode="[$-409]mmmm\ d\,\ yyyy;@"/>
    <numFmt numFmtId="165" formatCode="0.0"/>
  </numFmts>
  <fonts count="10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118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5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5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0" xfId="0" applyBorder="1"/>
    <xf numFmtId="164" fontId="0" fillId="0" borderId="5" xfId="0" applyBorder="1" applyAlignment="1">
      <alignment wrapText="1"/>
    </xf>
    <xf numFmtId="164" fontId="0" fillId="0" borderId="5" xfId="0" applyBorder="1"/>
    <xf numFmtId="164" fontId="2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3" fontId="5" fillId="0" borderId="1" xfId="1" applyNumberFormat="1" applyFill="1" applyBorder="1"/>
    <xf numFmtId="164" fontId="6" fillId="0" borderId="1" xfId="0" applyFont="1" applyFill="1" applyBorder="1" applyAlignment="1">
      <alignment horizontal="center"/>
    </xf>
    <xf numFmtId="164" fontId="2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1" fillId="0" borderId="0" xfId="0" applyFont="1" applyBorder="1" applyAlignment="1">
      <alignment wrapText="1"/>
    </xf>
    <xf numFmtId="164" fontId="1" fillId="11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5" borderId="1" xfId="0" applyFill="1" applyBorder="1" applyAlignment="1">
      <alignment horizontal="center"/>
    </xf>
    <xf numFmtId="3" fontId="0" fillId="0" borderId="1" xfId="0" applyNumberFormat="1" applyBorder="1"/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5" borderId="1" xfId="0" applyFill="1" applyBorder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2" fillId="5" borderId="1" xfId="0" applyFont="1" applyFill="1" applyBorder="1" applyAlignment="1">
      <alignment wrapText="1"/>
    </xf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5" borderId="1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164" fontId="0" fillId="14" borderId="1" xfId="0" applyFill="1" applyBorder="1" applyAlignment="1">
      <alignment wrapText="1"/>
    </xf>
    <xf numFmtId="0" fontId="0" fillId="0" borderId="0" xfId="0" applyNumberFormat="1" applyAlignment="1">
      <alignment wrapText="1"/>
    </xf>
    <xf numFmtId="0" fontId="2" fillId="4" borderId="1" xfId="0" applyNumberFormat="1" applyFont="1" applyFill="1" applyBorder="1" applyAlignment="1">
      <alignment horizontal="center" wrapText="1"/>
    </xf>
    <xf numFmtId="0" fontId="2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1" fillId="5" borderId="1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14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3" fontId="0" fillId="14" borderId="1" xfId="0" applyNumberFormat="1" applyFont="1" applyFill="1" applyBorder="1"/>
    <xf numFmtId="0" fontId="0" fillId="14" borderId="1" xfId="0" applyNumberFormat="1" applyFill="1" applyBorder="1" applyAlignment="1">
      <alignment horizontal="center" wrapText="1"/>
    </xf>
    <xf numFmtId="3" fontId="0" fillId="14" borderId="1" xfId="0" applyNumberFormat="1" applyFill="1" applyBorder="1"/>
    <xf numFmtId="0" fontId="0" fillId="14" borderId="1" xfId="0" applyNumberFormat="1" applyFont="1" applyFill="1" applyBorder="1"/>
    <xf numFmtId="164" fontId="0" fillId="14" borderId="1" xfId="0" applyFill="1" applyBorder="1" applyAlignment="1">
      <alignment horizontal="center"/>
    </xf>
    <xf numFmtId="165" fontId="0" fillId="14" borderId="1" xfId="0" applyNumberFormat="1" applyFill="1" applyBorder="1" applyAlignment="1">
      <alignment horizontal="center"/>
    </xf>
    <xf numFmtId="0" fontId="0" fillId="0" borderId="1" xfId="0" quotePrefix="1" applyNumberFormat="1" applyFill="1" applyBorder="1" applyAlignment="1">
      <alignment horizontal="center"/>
    </xf>
    <xf numFmtId="164" fontId="0" fillId="0" borderId="1" xfId="0" applyFont="1" applyFill="1" applyBorder="1" applyAlignment="1">
      <alignment wrapText="1"/>
    </xf>
    <xf numFmtId="164" fontId="0" fillId="14" borderId="2" xfId="0" applyFill="1" applyBorder="1" applyAlignment="1">
      <alignment wrapText="1"/>
    </xf>
    <xf numFmtId="164" fontId="2" fillId="6" borderId="2" xfId="0" applyFont="1" applyFill="1" applyBorder="1" applyAlignment="1">
      <alignment horizontal="center" wrapText="1"/>
    </xf>
    <xf numFmtId="164" fontId="2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  <xf numFmtId="164" fontId="0" fillId="0" borderId="1" xfId="0" applyFill="1" applyBorder="1"/>
    <xf numFmtId="164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 applyAlignment="1">
      <alignment horizontal="center"/>
    </xf>
    <xf numFmtId="164" fontId="3" fillId="14" borderId="1" xfId="0" applyFont="1" applyFill="1" applyBorder="1" applyAlignment="1">
      <alignment horizontal="center"/>
    </xf>
    <xf numFmtId="164" fontId="3" fillId="14" borderId="1" xfId="0" applyFont="1" applyFill="1" applyBorder="1" applyAlignment="1">
      <alignment vertical="top" wrapText="1"/>
    </xf>
    <xf numFmtId="164" fontId="0" fillId="0" borderId="0" xfId="0" applyFill="1" applyBorder="1" applyAlignment="1">
      <alignment horizontal="center"/>
    </xf>
    <xf numFmtId="164" fontId="2" fillId="6" borderId="4" xfId="0" applyFont="1" applyFill="1" applyBorder="1" applyAlignment="1">
      <alignment horizontal="center" wrapText="1"/>
    </xf>
    <xf numFmtId="164" fontId="1" fillId="11" borderId="3" xfId="0" applyFont="1" applyFill="1" applyBorder="1" applyAlignment="1">
      <alignment horizontal="center" wrapText="1"/>
    </xf>
    <xf numFmtId="164" fontId="1" fillId="11" borderId="2" xfId="0" applyFont="1" applyFill="1" applyBorder="1" applyAlignment="1">
      <alignment horizontal="center" wrapText="1"/>
    </xf>
    <xf numFmtId="164" fontId="1" fillId="11" borderId="4" xfId="0" applyFont="1" applyFill="1" applyBorder="1" applyAlignment="1">
      <alignment horizontal="center" wrapText="1"/>
    </xf>
    <xf numFmtId="164" fontId="0" fillId="7" borderId="2" xfId="0" applyFill="1" applyBorder="1" applyAlignment="1">
      <alignment horizontal="center"/>
    </xf>
    <xf numFmtId="164" fontId="0" fillId="7" borderId="3" xfId="0" applyFill="1" applyBorder="1" applyAlignment="1">
      <alignment horizontal="center"/>
    </xf>
    <xf numFmtId="164" fontId="0" fillId="7" borderId="4" xfId="0" applyFill="1" applyBorder="1" applyAlignment="1">
      <alignment horizont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4"/>
  <sheetViews>
    <sheetView tabSelected="1" zoomScale="85" zoomScaleNormal="85" workbookViewId="0">
      <pane xSplit="6" ySplit="7" topLeftCell="G8" activePane="bottomRight" state="frozen"/>
      <selection pane="topRight" activeCell="C1" sqref="C1"/>
      <selection pane="bottomLeft" activeCell="A6" sqref="A6"/>
      <selection pane="bottomRight" activeCell="K14" sqref="K14"/>
    </sheetView>
  </sheetViews>
  <sheetFormatPr defaultRowHeight="13.2"/>
  <cols>
    <col min="1" max="1" width="4.6640625" style="58" customWidth="1"/>
    <col min="2" max="2" width="21" style="23" customWidth="1"/>
    <col min="3" max="3" width="15" hidden="1" customWidth="1"/>
    <col min="4" max="4" width="34.44140625" hidden="1" customWidth="1"/>
    <col min="5" max="5" width="34.88671875" hidden="1" customWidth="1"/>
    <col min="6" max="6" width="32.77734375" style="1" customWidth="1"/>
    <col min="7" max="7" width="10.33203125" customWidth="1"/>
    <col min="8" max="8" width="11" customWidth="1"/>
    <col min="9" max="16" width="10.33203125" style="58" customWidth="1"/>
    <col min="17" max="17" width="13.5546875" style="58" customWidth="1"/>
    <col min="18" max="18" width="11.109375" style="68" customWidth="1"/>
    <col min="19" max="20" width="8.88671875" style="58" customWidth="1"/>
    <col min="21" max="21" width="8.88671875" customWidth="1"/>
    <col min="22" max="22" width="36.88671875" style="1" customWidth="1"/>
    <col min="23" max="23" width="29" style="1" bestFit="1" customWidth="1"/>
    <col min="24" max="24" width="8.88671875" hidden="1" customWidth="1"/>
  </cols>
  <sheetData>
    <row r="1" spans="1:24" ht="21">
      <c r="A1" s="57" t="s">
        <v>77</v>
      </c>
      <c r="C1" s="13"/>
      <c r="D1" s="13"/>
      <c r="E1" s="13"/>
      <c r="F1" s="15"/>
      <c r="G1" s="16"/>
    </row>
    <row r="2" spans="1:24" ht="39.6">
      <c r="B2" s="48">
        <v>42292</v>
      </c>
      <c r="C2" s="12"/>
      <c r="D2" s="12"/>
      <c r="E2" s="12"/>
      <c r="F2" s="31" t="s">
        <v>81</v>
      </c>
      <c r="G2" s="16"/>
    </row>
    <row r="3" spans="1:24">
      <c r="B3" s="48" t="s">
        <v>123</v>
      </c>
      <c r="C3" s="12"/>
      <c r="D3" s="12"/>
      <c r="E3" s="12"/>
      <c r="F3" s="33" t="s">
        <v>96</v>
      </c>
      <c r="G3" s="16"/>
    </row>
    <row r="4" spans="1:24">
      <c r="B4" s="48"/>
      <c r="C4" s="12"/>
      <c r="D4" s="12"/>
      <c r="E4" s="12"/>
      <c r="F4" s="33" t="s">
        <v>97</v>
      </c>
      <c r="G4" s="16"/>
    </row>
    <row r="5" spans="1:24">
      <c r="F5" s="17"/>
      <c r="G5" s="18"/>
    </row>
    <row r="6" spans="1:24" ht="105.6">
      <c r="A6" s="59" t="s">
        <v>24</v>
      </c>
      <c r="B6" s="2" t="s">
        <v>1</v>
      </c>
      <c r="C6" s="2" t="s">
        <v>25</v>
      </c>
      <c r="D6" s="2" t="s">
        <v>26</v>
      </c>
      <c r="E6" s="2" t="s">
        <v>48</v>
      </c>
      <c r="F6" s="2" t="s">
        <v>0</v>
      </c>
      <c r="G6" s="3" t="s">
        <v>71</v>
      </c>
      <c r="H6" s="3" t="s">
        <v>72</v>
      </c>
      <c r="I6" s="69" t="s">
        <v>27</v>
      </c>
      <c r="J6" s="70" t="s">
        <v>28</v>
      </c>
      <c r="K6" s="70" t="s">
        <v>29</v>
      </c>
      <c r="L6" s="70" t="s">
        <v>30</v>
      </c>
      <c r="M6" s="70" t="s">
        <v>31</v>
      </c>
      <c r="N6" s="70" t="s">
        <v>32</v>
      </c>
      <c r="O6" s="70" t="s">
        <v>33</v>
      </c>
      <c r="P6" s="70" t="s">
        <v>34</v>
      </c>
      <c r="Q6" s="70" t="s">
        <v>35</v>
      </c>
      <c r="R6" s="70" t="s">
        <v>36</v>
      </c>
      <c r="S6" s="70" t="s">
        <v>37</v>
      </c>
      <c r="T6" s="70" t="s">
        <v>38</v>
      </c>
      <c r="U6" s="19" t="s">
        <v>120</v>
      </c>
      <c r="V6" s="29" t="s">
        <v>54</v>
      </c>
      <c r="W6" s="47" t="s">
        <v>55</v>
      </c>
    </row>
    <row r="7" spans="1:24">
      <c r="A7" s="60"/>
      <c r="B7" s="100" t="s">
        <v>9</v>
      </c>
      <c r="C7" s="101"/>
      <c r="D7" s="101"/>
      <c r="E7" s="101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71"/>
      <c r="T7" s="72"/>
      <c r="U7" s="20"/>
      <c r="V7" s="41"/>
      <c r="W7" s="30"/>
      <c r="X7" t="s">
        <v>63</v>
      </c>
    </row>
    <row r="8" spans="1:24" ht="26.4">
      <c r="A8" s="64">
        <v>1</v>
      </c>
      <c r="B8" s="25" t="s">
        <v>9</v>
      </c>
      <c r="C8" s="103"/>
      <c r="D8" s="103"/>
      <c r="E8" s="103"/>
      <c r="F8" s="104" t="s">
        <v>10</v>
      </c>
      <c r="G8" s="105">
        <v>27130</v>
      </c>
      <c r="H8" s="105">
        <f>G8</f>
        <v>27130</v>
      </c>
      <c r="I8" s="106" t="s">
        <v>40</v>
      </c>
      <c r="J8" s="106"/>
      <c r="K8" s="106"/>
      <c r="L8" s="106"/>
      <c r="M8" s="106"/>
      <c r="N8" s="106"/>
      <c r="O8" s="106"/>
      <c r="P8" s="106"/>
      <c r="Q8" s="82"/>
      <c r="R8" s="89"/>
      <c r="S8" s="82"/>
      <c r="T8" s="82"/>
      <c r="U8" s="25" t="str">
        <f>IF(I8="Y","M", AVERAGEA(J8:T8))</f>
        <v>M</v>
      </c>
      <c r="V8" s="26" t="s">
        <v>98</v>
      </c>
      <c r="W8" s="42"/>
      <c r="X8" t="s">
        <v>64</v>
      </c>
    </row>
    <row r="9" spans="1:24" ht="66">
      <c r="A9" s="61">
        <v>2</v>
      </c>
      <c r="B9" s="36" t="s">
        <v>53</v>
      </c>
      <c r="C9" s="4"/>
      <c r="D9" s="4"/>
      <c r="E9" s="4"/>
      <c r="F9" s="7" t="s">
        <v>56</v>
      </c>
      <c r="G9" s="11">
        <v>3300</v>
      </c>
      <c r="H9" s="11">
        <f>H8+G9</f>
        <v>30430</v>
      </c>
      <c r="I9" s="73" t="s">
        <v>40</v>
      </c>
      <c r="J9" s="73"/>
      <c r="K9" s="73"/>
      <c r="L9" s="73"/>
      <c r="M9" s="73"/>
      <c r="N9" s="73"/>
      <c r="O9" s="73"/>
      <c r="P9" s="73"/>
      <c r="Q9" s="74"/>
      <c r="R9" s="75"/>
      <c r="S9" s="74"/>
      <c r="T9" s="74"/>
      <c r="U9" s="36" t="s">
        <v>42</v>
      </c>
      <c r="V9" s="42" t="s">
        <v>83</v>
      </c>
      <c r="W9" s="42"/>
      <c r="X9" t="s">
        <v>65</v>
      </c>
    </row>
    <row r="10" spans="1:24">
      <c r="A10" s="62"/>
      <c r="B10" s="35"/>
      <c r="C10" s="4"/>
      <c r="D10" s="4"/>
      <c r="E10" s="4"/>
      <c r="F10" s="5"/>
      <c r="G10" s="37"/>
      <c r="H10" s="37"/>
      <c r="I10" s="62"/>
      <c r="J10" s="76"/>
      <c r="K10" s="76"/>
      <c r="L10" s="76"/>
      <c r="M10" s="76"/>
      <c r="N10" s="76"/>
      <c r="O10" s="76"/>
      <c r="P10" s="76"/>
      <c r="Q10" s="76"/>
      <c r="R10" s="77"/>
      <c r="S10" s="76"/>
      <c r="T10" s="76"/>
      <c r="U10" s="35"/>
      <c r="V10" s="5"/>
      <c r="W10" s="5"/>
    </row>
    <row r="11" spans="1:24">
      <c r="A11" s="63"/>
      <c r="B11" s="21"/>
      <c r="C11" s="22"/>
      <c r="D11" s="22"/>
      <c r="E11" s="22"/>
      <c r="F11" s="32" t="s">
        <v>39</v>
      </c>
      <c r="G11" s="21"/>
      <c r="H11" s="21"/>
      <c r="I11" s="78"/>
      <c r="J11" s="78"/>
      <c r="K11" s="78"/>
      <c r="L11" s="78"/>
      <c r="M11" s="78"/>
      <c r="N11" s="78"/>
      <c r="O11" s="78"/>
      <c r="P11" s="78"/>
      <c r="Q11" s="79"/>
      <c r="R11" s="80"/>
      <c r="S11" s="81"/>
      <c r="T11" s="81"/>
      <c r="U11" s="24"/>
      <c r="V11" s="44"/>
      <c r="W11" s="46"/>
    </row>
    <row r="12" spans="1:24" ht="25.2" customHeight="1">
      <c r="A12" s="64">
        <f>A9+1</f>
        <v>3</v>
      </c>
      <c r="B12" s="49" t="s">
        <v>2</v>
      </c>
      <c r="C12" s="8"/>
      <c r="D12" s="39" t="s">
        <v>57</v>
      </c>
      <c r="E12" s="8"/>
      <c r="F12" s="9" t="s">
        <v>20</v>
      </c>
      <c r="G12" s="14">
        <v>3000</v>
      </c>
      <c r="H12" s="14">
        <f>H9+G12</f>
        <v>33430</v>
      </c>
      <c r="I12" s="82"/>
      <c r="J12" s="82">
        <v>4</v>
      </c>
      <c r="K12" s="82" t="s">
        <v>85</v>
      </c>
      <c r="L12" s="82"/>
      <c r="M12" s="82">
        <v>4</v>
      </c>
      <c r="N12" s="82" t="s">
        <v>85</v>
      </c>
      <c r="O12" s="88">
        <v>4</v>
      </c>
      <c r="P12" s="82">
        <v>3</v>
      </c>
      <c r="Q12" s="82">
        <v>5</v>
      </c>
      <c r="R12" s="89"/>
      <c r="S12" s="82">
        <v>5</v>
      </c>
      <c r="T12" s="82">
        <v>5</v>
      </c>
      <c r="U12" s="52">
        <f t="shared" ref="U12:U50" si="0">IF(I12="Y","M", AVERAGE(J12:T12))</f>
        <v>4.2857142857142856</v>
      </c>
      <c r="V12" s="51" t="s">
        <v>84</v>
      </c>
      <c r="W12" s="26" t="s">
        <v>86</v>
      </c>
      <c r="X12" s="6" t="s">
        <v>64</v>
      </c>
    </row>
    <row r="13" spans="1:24" ht="25.2" customHeight="1">
      <c r="A13" s="65">
        <f>A12+1</f>
        <v>4</v>
      </c>
      <c r="B13" s="49" t="s">
        <v>2</v>
      </c>
      <c r="C13" s="8"/>
      <c r="D13" s="54"/>
      <c r="E13" s="8"/>
      <c r="F13" s="9" t="s">
        <v>82</v>
      </c>
      <c r="G13" s="55">
        <v>100</v>
      </c>
      <c r="H13" s="55">
        <f>H12+G13</f>
        <v>33530</v>
      </c>
      <c r="I13" s="83"/>
      <c r="J13" s="83">
        <v>5</v>
      </c>
      <c r="K13" s="107">
        <v>5</v>
      </c>
      <c r="L13" s="83"/>
      <c r="M13" s="83">
        <v>4</v>
      </c>
      <c r="N13" s="83"/>
      <c r="O13" s="83">
        <v>5</v>
      </c>
      <c r="P13" s="83">
        <v>5</v>
      </c>
      <c r="Q13" s="83">
        <v>5</v>
      </c>
      <c r="R13" s="90">
        <v>5</v>
      </c>
      <c r="S13" s="83">
        <v>5</v>
      </c>
      <c r="T13" s="82">
        <v>1</v>
      </c>
      <c r="U13" s="52">
        <f t="shared" si="0"/>
        <v>4.4444444444444446</v>
      </c>
      <c r="V13" s="56"/>
      <c r="W13" s="98"/>
      <c r="X13" s="6" t="s">
        <v>64</v>
      </c>
    </row>
    <row r="14" spans="1:24" ht="25.8" customHeight="1">
      <c r="A14" s="65">
        <f t="shared" ref="A14:A50" si="1">A13+1</f>
        <v>5</v>
      </c>
      <c r="B14" s="34" t="s">
        <v>3</v>
      </c>
      <c r="C14" s="8"/>
      <c r="D14" s="39" t="s">
        <v>60</v>
      </c>
      <c r="E14" s="8"/>
      <c r="F14" s="9" t="s">
        <v>4</v>
      </c>
      <c r="G14" s="14">
        <v>2930</v>
      </c>
      <c r="H14" s="55">
        <f t="shared" ref="H14:H50" si="2">H13+G14</f>
        <v>36460</v>
      </c>
      <c r="I14" s="82"/>
      <c r="J14" s="82">
        <v>4</v>
      </c>
      <c r="K14" s="82" t="s">
        <v>85</v>
      </c>
      <c r="L14" s="82"/>
      <c r="M14" s="82" t="s">
        <v>85</v>
      </c>
      <c r="N14" s="82" t="s">
        <v>85</v>
      </c>
      <c r="O14" s="82">
        <v>4</v>
      </c>
      <c r="P14" s="82">
        <v>4</v>
      </c>
      <c r="Q14" s="82">
        <v>5</v>
      </c>
      <c r="R14" s="89">
        <v>3</v>
      </c>
      <c r="S14" s="82">
        <v>4</v>
      </c>
      <c r="T14" s="82">
        <v>5</v>
      </c>
      <c r="U14" s="52">
        <f t="shared" si="0"/>
        <v>4.1428571428571432</v>
      </c>
      <c r="V14" s="51"/>
      <c r="W14" s="26" t="s">
        <v>87</v>
      </c>
      <c r="X14" s="6" t="s">
        <v>64</v>
      </c>
    </row>
    <row r="15" spans="1:24" ht="26.4">
      <c r="A15" s="65">
        <f t="shared" si="1"/>
        <v>6</v>
      </c>
      <c r="B15" s="34" t="s">
        <v>3</v>
      </c>
      <c r="C15" s="8"/>
      <c r="D15" s="39" t="s">
        <v>50</v>
      </c>
      <c r="E15" s="53"/>
      <c r="F15" s="9" t="s">
        <v>78</v>
      </c>
      <c r="G15" s="14">
        <v>2890</v>
      </c>
      <c r="H15" s="55">
        <f t="shared" si="2"/>
        <v>39350</v>
      </c>
      <c r="I15" s="82"/>
      <c r="J15" s="82" t="s">
        <v>85</v>
      </c>
      <c r="K15" s="82" t="s">
        <v>85</v>
      </c>
      <c r="L15" s="82"/>
      <c r="M15" s="82">
        <v>2</v>
      </c>
      <c r="N15" s="82" t="s">
        <v>85</v>
      </c>
      <c r="O15" s="82" t="s">
        <v>85</v>
      </c>
      <c r="P15" s="82">
        <v>2</v>
      </c>
      <c r="Q15" s="82">
        <v>4</v>
      </c>
      <c r="R15" s="89"/>
      <c r="S15" s="82">
        <v>5</v>
      </c>
      <c r="T15" s="82">
        <v>5</v>
      </c>
      <c r="U15" s="52">
        <f t="shared" si="0"/>
        <v>3.6</v>
      </c>
      <c r="V15" s="51" t="s">
        <v>102</v>
      </c>
      <c r="W15" s="67" t="s">
        <v>121</v>
      </c>
      <c r="X15" s="6" t="s">
        <v>64</v>
      </c>
    </row>
    <row r="16" spans="1:24" ht="52.8">
      <c r="A16" s="65">
        <f t="shared" si="1"/>
        <v>7</v>
      </c>
      <c r="B16" s="25" t="s">
        <v>11</v>
      </c>
      <c r="C16" s="10"/>
      <c r="D16" s="40" t="s">
        <v>51</v>
      </c>
      <c r="E16" s="40"/>
      <c r="F16" s="26" t="s">
        <v>79</v>
      </c>
      <c r="G16" s="27">
        <v>8200</v>
      </c>
      <c r="H16" s="55">
        <f t="shared" si="2"/>
        <v>47550</v>
      </c>
      <c r="I16" s="82"/>
      <c r="J16" s="82" t="s">
        <v>85</v>
      </c>
      <c r="K16" s="82" t="s">
        <v>85</v>
      </c>
      <c r="L16" s="82"/>
      <c r="M16" s="82" t="s">
        <v>85</v>
      </c>
      <c r="N16" s="82" t="s">
        <v>85</v>
      </c>
      <c r="O16" s="82" t="s">
        <v>85</v>
      </c>
      <c r="P16" s="88">
        <v>1</v>
      </c>
      <c r="Q16" s="82" t="s">
        <v>85</v>
      </c>
      <c r="R16" s="89"/>
      <c r="S16" s="82">
        <v>5</v>
      </c>
      <c r="T16" s="82">
        <v>5</v>
      </c>
      <c r="U16" s="52">
        <f t="shared" si="0"/>
        <v>3.6666666666666665</v>
      </c>
      <c r="V16" s="51" t="s">
        <v>100</v>
      </c>
      <c r="W16" s="26" t="s">
        <v>88</v>
      </c>
      <c r="X16" s="6" t="s">
        <v>66</v>
      </c>
    </row>
    <row r="17" spans="1:24" ht="39.6">
      <c r="A17" s="65">
        <f t="shared" si="1"/>
        <v>8</v>
      </c>
      <c r="B17" s="25" t="s">
        <v>11</v>
      </c>
      <c r="C17" s="10"/>
      <c r="D17" s="40" t="s">
        <v>52</v>
      </c>
      <c r="E17" s="40"/>
      <c r="F17" s="26" t="s">
        <v>89</v>
      </c>
      <c r="G17" s="14">
        <v>1105</v>
      </c>
      <c r="H17" s="55">
        <f t="shared" si="2"/>
        <v>48655</v>
      </c>
      <c r="I17" s="82"/>
      <c r="J17" s="82">
        <v>4</v>
      </c>
      <c r="K17" s="82" t="s">
        <v>85</v>
      </c>
      <c r="L17" s="82"/>
      <c r="M17" s="82" t="s">
        <v>85</v>
      </c>
      <c r="N17" s="82" t="s">
        <v>85</v>
      </c>
      <c r="O17" s="88">
        <v>4</v>
      </c>
      <c r="P17" s="82">
        <v>4</v>
      </c>
      <c r="Q17" s="82">
        <v>4</v>
      </c>
      <c r="R17" s="89"/>
      <c r="S17" s="82">
        <v>5</v>
      </c>
      <c r="T17" s="82">
        <v>5</v>
      </c>
      <c r="U17" s="52">
        <f t="shared" si="0"/>
        <v>4.333333333333333</v>
      </c>
      <c r="V17" s="51" t="s">
        <v>119</v>
      </c>
      <c r="W17" s="26"/>
      <c r="X17" s="6" t="s">
        <v>66</v>
      </c>
    </row>
    <row r="18" spans="1:24" ht="39.6">
      <c r="A18" s="65">
        <f t="shared" si="1"/>
        <v>9</v>
      </c>
      <c r="B18" s="49" t="s">
        <v>5</v>
      </c>
      <c r="C18" s="8"/>
      <c r="D18" s="8"/>
      <c r="E18" s="8"/>
      <c r="F18" s="9" t="s">
        <v>43</v>
      </c>
      <c r="G18" s="27">
        <v>1100</v>
      </c>
      <c r="H18" s="55">
        <f t="shared" si="2"/>
        <v>49755</v>
      </c>
      <c r="I18" s="82" t="s">
        <v>40</v>
      </c>
      <c r="J18" s="82"/>
      <c r="K18" s="82"/>
      <c r="L18" s="82"/>
      <c r="M18" s="82"/>
      <c r="N18" s="82"/>
      <c r="O18" s="82"/>
      <c r="P18" s="82"/>
      <c r="Q18" s="82"/>
      <c r="R18" s="89"/>
      <c r="S18" s="82"/>
      <c r="T18" s="82"/>
      <c r="U18" s="52" t="str">
        <f t="shared" si="0"/>
        <v>M</v>
      </c>
      <c r="V18" s="26" t="s">
        <v>98</v>
      </c>
      <c r="W18" s="26"/>
      <c r="X18" s="6" t="s">
        <v>64</v>
      </c>
    </row>
    <row r="19" spans="1:24">
      <c r="A19" s="65">
        <f t="shared" si="1"/>
        <v>10</v>
      </c>
      <c r="B19" s="49" t="s">
        <v>5</v>
      </c>
      <c r="C19" s="25"/>
      <c r="D19" s="25"/>
      <c r="E19" s="25"/>
      <c r="F19" s="9" t="s">
        <v>22</v>
      </c>
      <c r="G19" s="27">
        <v>600</v>
      </c>
      <c r="H19" s="55">
        <f t="shared" si="2"/>
        <v>50355</v>
      </c>
      <c r="I19" s="82"/>
      <c r="J19" s="82">
        <v>5</v>
      </c>
      <c r="K19" s="82">
        <v>5</v>
      </c>
      <c r="L19" s="82"/>
      <c r="M19" s="82">
        <v>4</v>
      </c>
      <c r="N19" s="82" t="s">
        <v>85</v>
      </c>
      <c r="O19" s="82">
        <v>5</v>
      </c>
      <c r="P19" s="82">
        <v>4</v>
      </c>
      <c r="Q19" s="82">
        <v>5</v>
      </c>
      <c r="R19" s="89"/>
      <c r="S19" s="82">
        <v>3</v>
      </c>
      <c r="T19" s="82">
        <v>4</v>
      </c>
      <c r="U19" s="52">
        <f t="shared" ref="U19" si="3">IF(I19="Y","M", AVERAGE(J19:T19))</f>
        <v>4.375</v>
      </c>
      <c r="V19" s="51"/>
      <c r="W19" s="26" t="s">
        <v>62</v>
      </c>
      <c r="X19" s="6" t="s">
        <v>64</v>
      </c>
    </row>
    <row r="20" spans="1:24" ht="26.4">
      <c r="A20" s="65">
        <f t="shared" si="1"/>
        <v>11</v>
      </c>
      <c r="B20" s="25" t="s">
        <v>12</v>
      </c>
      <c r="C20" s="25"/>
      <c r="D20" s="25"/>
      <c r="E20" s="25"/>
      <c r="F20" s="26" t="s">
        <v>61</v>
      </c>
      <c r="G20" s="14">
        <v>7000</v>
      </c>
      <c r="H20" s="55">
        <f t="shared" si="2"/>
        <v>57355</v>
      </c>
      <c r="I20" s="82"/>
      <c r="J20" s="82">
        <v>5</v>
      </c>
      <c r="K20" s="82" t="s">
        <v>85</v>
      </c>
      <c r="L20" s="82"/>
      <c r="M20" s="82">
        <v>4</v>
      </c>
      <c r="N20" s="82" t="s">
        <v>85</v>
      </c>
      <c r="O20" s="82">
        <v>4</v>
      </c>
      <c r="P20" s="82">
        <v>4</v>
      </c>
      <c r="Q20" s="82">
        <v>5</v>
      </c>
      <c r="R20" s="89"/>
      <c r="S20" s="82">
        <v>5</v>
      </c>
      <c r="T20" s="82">
        <v>5</v>
      </c>
      <c r="U20" s="52">
        <f t="shared" si="0"/>
        <v>4.5714285714285712</v>
      </c>
      <c r="V20" s="51"/>
      <c r="W20" s="26"/>
      <c r="X20" s="6" t="s">
        <v>66</v>
      </c>
    </row>
    <row r="21" spans="1:24" ht="26.4">
      <c r="A21" s="65">
        <f t="shared" si="1"/>
        <v>12</v>
      </c>
      <c r="B21" s="25" t="s">
        <v>12</v>
      </c>
      <c r="C21" s="25"/>
      <c r="D21" s="25"/>
      <c r="E21" s="25"/>
      <c r="F21" s="26" t="s">
        <v>44</v>
      </c>
      <c r="G21" s="14">
        <v>50</v>
      </c>
      <c r="H21" s="55">
        <f t="shared" si="2"/>
        <v>57405</v>
      </c>
      <c r="I21" s="82"/>
      <c r="J21" s="82">
        <v>5</v>
      </c>
      <c r="K21" s="82" t="s">
        <v>85</v>
      </c>
      <c r="L21" s="82"/>
      <c r="M21" s="82">
        <v>5</v>
      </c>
      <c r="N21" s="82">
        <v>5</v>
      </c>
      <c r="O21" s="82">
        <v>5</v>
      </c>
      <c r="P21" s="82">
        <v>5</v>
      </c>
      <c r="Q21" s="82">
        <v>5</v>
      </c>
      <c r="R21" s="89">
        <v>5</v>
      </c>
      <c r="S21" s="82">
        <v>5</v>
      </c>
      <c r="T21" s="82">
        <v>5</v>
      </c>
      <c r="U21" s="52">
        <f t="shared" si="0"/>
        <v>5</v>
      </c>
      <c r="V21" s="51"/>
      <c r="W21" s="26"/>
      <c r="X21" s="6" t="s">
        <v>66</v>
      </c>
    </row>
    <row r="22" spans="1:24" ht="26.4">
      <c r="A22" s="65">
        <f t="shared" si="1"/>
        <v>13</v>
      </c>
      <c r="B22" s="25" t="s">
        <v>12</v>
      </c>
      <c r="C22" s="25"/>
      <c r="D22" s="25"/>
      <c r="E22" s="25"/>
      <c r="F22" s="26" t="s">
        <v>73</v>
      </c>
      <c r="G22" s="14">
        <v>150</v>
      </c>
      <c r="H22" s="55">
        <f t="shared" si="2"/>
        <v>57555</v>
      </c>
      <c r="I22" s="82"/>
      <c r="J22" s="88">
        <v>3</v>
      </c>
      <c r="K22" s="88">
        <v>3</v>
      </c>
      <c r="L22" s="82"/>
      <c r="M22" s="88">
        <v>2</v>
      </c>
      <c r="N22" s="82"/>
      <c r="O22" s="88">
        <v>3</v>
      </c>
      <c r="P22" s="88">
        <v>3</v>
      </c>
      <c r="Q22" s="88">
        <v>5</v>
      </c>
      <c r="R22" s="89"/>
      <c r="S22" s="88">
        <v>5</v>
      </c>
      <c r="T22" s="88">
        <v>5</v>
      </c>
      <c r="U22" s="52">
        <f t="shared" si="0"/>
        <v>3.625</v>
      </c>
      <c r="V22" s="51" t="s">
        <v>103</v>
      </c>
      <c r="W22" s="26"/>
      <c r="X22" s="6" t="s">
        <v>66</v>
      </c>
    </row>
    <row r="23" spans="1:24">
      <c r="A23" s="65">
        <f t="shared" si="1"/>
        <v>14</v>
      </c>
      <c r="B23" s="25" t="s">
        <v>13</v>
      </c>
      <c r="C23" s="25"/>
      <c r="D23" s="25"/>
      <c r="E23" s="25"/>
      <c r="F23" s="26" t="s">
        <v>19</v>
      </c>
      <c r="G23" s="14">
        <v>150</v>
      </c>
      <c r="H23" s="55">
        <f t="shared" si="2"/>
        <v>57705</v>
      </c>
      <c r="I23" s="82"/>
      <c r="J23" s="82">
        <v>5</v>
      </c>
      <c r="K23" s="82">
        <v>5</v>
      </c>
      <c r="L23" s="82"/>
      <c r="M23" s="82">
        <v>5</v>
      </c>
      <c r="N23" s="82" t="s">
        <v>85</v>
      </c>
      <c r="O23" s="82">
        <v>5</v>
      </c>
      <c r="P23" s="82">
        <v>5</v>
      </c>
      <c r="Q23" s="82">
        <v>5</v>
      </c>
      <c r="R23" s="89">
        <v>5</v>
      </c>
      <c r="S23" s="82">
        <v>5</v>
      </c>
      <c r="T23" s="82">
        <v>4</v>
      </c>
      <c r="U23" s="52">
        <f t="shared" si="0"/>
        <v>4.8888888888888893</v>
      </c>
      <c r="V23" s="51" t="s">
        <v>104</v>
      </c>
      <c r="W23" s="26"/>
      <c r="X23" s="6" t="s">
        <v>66</v>
      </c>
    </row>
    <row r="24" spans="1:24">
      <c r="A24" s="65">
        <f t="shared" si="1"/>
        <v>15</v>
      </c>
      <c r="B24" s="25" t="s">
        <v>13</v>
      </c>
      <c r="C24" s="25"/>
      <c r="D24" s="25"/>
      <c r="E24" s="25"/>
      <c r="F24" s="26" t="s">
        <v>79</v>
      </c>
      <c r="G24" s="27">
        <v>100</v>
      </c>
      <c r="H24" s="55">
        <f t="shared" si="2"/>
        <v>57805</v>
      </c>
      <c r="I24" s="82"/>
      <c r="J24" s="82">
        <v>4</v>
      </c>
      <c r="K24" s="82" t="s">
        <v>85</v>
      </c>
      <c r="L24" s="82"/>
      <c r="M24" s="82">
        <v>4</v>
      </c>
      <c r="N24" s="82" t="s">
        <v>85</v>
      </c>
      <c r="O24" s="88">
        <v>4</v>
      </c>
      <c r="P24" s="82">
        <v>5</v>
      </c>
      <c r="Q24" s="82">
        <v>5</v>
      </c>
      <c r="R24" s="89"/>
      <c r="S24" s="82">
        <v>5</v>
      </c>
      <c r="T24" s="82">
        <v>5</v>
      </c>
      <c r="U24" s="52">
        <f t="shared" si="0"/>
        <v>4.5714285714285712</v>
      </c>
      <c r="V24" s="51"/>
      <c r="W24" s="26"/>
      <c r="X24" s="6" t="s">
        <v>66</v>
      </c>
    </row>
    <row r="25" spans="1:24" ht="52.8">
      <c r="A25" s="65">
        <f t="shared" si="1"/>
        <v>16</v>
      </c>
      <c r="B25" s="25" t="s">
        <v>13</v>
      </c>
      <c r="C25" s="8"/>
      <c r="D25" s="8"/>
      <c r="E25" s="8"/>
      <c r="F25" s="26" t="s">
        <v>45</v>
      </c>
      <c r="G25" s="27">
        <v>5450</v>
      </c>
      <c r="H25" s="55">
        <f t="shared" si="2"/>
        <v>63255</v>
      </c>
      <c r="I25" s="82" t="s">
        <v>40</v>
      </c>
      <c r="J25" s="82"/>
      <c r="K25" s="82"/>
      <c r="L25" s="82"/>
      <c r="M25" s="82"/>
      <c r="N25" s="84"/>
      <c r="O25" s="82"/>
      <c r="P25" s="82"/>
      <c r="Q25" s="82"/>
      <c r="R25" s="89"/>
      <c r="S25" s="82"/>
      <c r="T25" s="82"/>
      <c r="U25" s="52" t="str">
        <f t="shared" si="0"/>
        <v>M</v>
      </c>
      <c r="V25" s="26" t="s">
        <v>105</v>
      </c>
      <c r="W25" s="26"/>
      <c r="X25" s="6" t="s">
        <v>66</v>
      </c>
    </row>
    <row r="26" spans="1:24" ht="25.8" customHeight="1">
      <c r="A26" s="65">
        <f t="shared" si="1"/>
        <v>17</v>
      </c>
      <c r="B26" s="25" t="s">
        <v>13</v>
      </c>
      <c r="C26" s="8"/>
      <c r="D26" s="8"/>
      <c r="E26" s="8"/>
      <c r="F26" s="26" t="s">
        <v>41</v>
      </c>
      <c r="G26" s="27">
        <v>10400</v>
      </c>
      <c r="H26" s="55">
        <f t="shared" si="2"/>
        <v>73655</v>
      </c>
      <c r="I26" s="82"/>
      <c r="J26" s="82">
        <v>5</v>
      </c>
      <c r="K26" s="82" t="s">
        <v>85</v>
      </c>
      <c r="L26" s="82"/>
      <c r="M26" s="82">
        <v>5</v>
      </c>
      <c r="N26" s="84" t="s">
        <v>85</v>
      </c>
      <c r="O26" s="82">
        <v>5</v>
      </c>
      <c r="P26" s="82">
        <v>5</v>
      </c>
      <c r="Q26" s="82">
        <v>5</v>
      </c>
      <c r="R26" s="89"/>
      <c r="S26" s="82">
        <v>5</v>
      </c>
      <c r="T26" s="82">
        <v>5</v>
      </c>
      <c r="U26" s="52">
        <f t="shared" si="0"/>
        <v>5</v>
      </c>
      <c r="V26" s="51"/>
      <c r="W26" s="26"/>
      <c r="X26" s="6" t="s">
        <v>66</v>
      </c>
    </row>
    <row r="27" spans="1:24" ht="29.4" customHeight="1">
      <c r="A27" s="65">
        <f t="shared" si="1"/>
        <v>18</v>
      </c>
      <c r="B27" s="25" t="s">
        <v>13</v>
      </c>
      <c r="C27" s="25"/>
      <c r="D27" s="25"/>
      <c r="E27" s="25"/>
      <c r="F27" s="26" t="s">
        <v>90</v>
      </c>
      <c r="G27" s="93">
        <v>350</v>
      </c>
      <c r="H27" s="55">
        <f t="shared" si="2"/>
        <v>74005</v>
      </c>
      <c r="I27" s="82"/>
      <c r="J27" s="82">
        <v>1</v>
      </c>
      <c r="K27" s="82" t="s">
        <v>85</v>
      </c>
      <c r="L27" s="82"/>
      <c r="M27" s="82">
        <v>3</v>
      </c>
      <c r="N27" s="82" t="s">
        <v>85</v>
      </c>
      <c r="O27" s="82" t="s">
        <v>85</v>
      </c>
      <c r="P27" s="82">
        <v>4</v>
      </c>
      <c r="Q27" s="82">
        <v>5</v>
      </c>
      <c r="R27" s="89"/>
      <c r="S27" s="88">
        <v>1</v>
      </c>
      <c r="T27" s="82">
        <v>5</v>
      </c>
      <c r="U27" s="52">
        <f t="shared" si="0"/>
        <v>3.1666666666666665</v>
      </c>
      <c r="V27" s="26" t="s">
        <v>106</v>
      </c>
      <c r="W27" s="26"/>
      <c r="X27" s="6" t="s">
        <v>66</v>
      </c>
    </row>
    <row r="28" spans="1:24" ht="26.4">
      <c r="A28" s="65">
        <f t="shared" si="1"/>
        <v>19</v>
      </c>
      <c r="B28" s="25" t="s">
        <v>13</v>
      </c>
      <c r="C28" s="25"/>
      <c r="D28" s="25"/>
      <c r="E28" s="25"/>
      <c r="F28" s="26" t="s">
        <v>91</v>
      </c>
      <c r="G28" s="14">
        <v>150</v>
      </c>
      <c r="H28" s="55">
        <f t="shared" si="2"/>
        <v>74155</v>
      </c>
      <c r="I28" s="82" t="s">
        <v>40</v>
      </c>
      <c r="J28" s="82"/>
      <c r="K28" s="82"/>
      <c r="L28" s="82"/>
      <c r="M28" s="82"/>
      <c r="N28" s="82"/>
      <c r="O28" s="82"/>
      <c r="P28" s="82"/>
      <c r="Q28" s="82"/>
      <c r="R28" s="89"/>
      <c r="S28" s="82"/>
      <c r="T28" s="82"/>
      <c r="U28" s="52" t="str">
        <f t="shared" si="0"/>
        <v>M</v>
      </c>
      <c r="V28" s="51"/>
      <c r="W28" s="26"/>
      <c r="X28" s="6" t="s">
        <v>66</v>
      </c>
    </row>
    <row r="29" spans="1:24" ht="39.6">
      <c r="A29" s="65">
        <f t="shared" si="1"/>
        <v>20</v>
      </c>
      <c r="B29" s="25" t="s">
        <v>13</v>
      </c>
      <c r="C29" s="25"/>
      <c r="D29" s="25"/>
      <c r="E29" s="25"/>
      <c r="F29" s="26" t="s">
        <v>70</v>
      </c>
      <c r="G29" s="14">
        <v>645</v>
      </c>
      <c r="H29" s="55">
        <f t="shared" si="2"/>
        <v>74800</v>
      </c>
      <c r="I29" s="82"/>
      <c r="J29" s="82">
        <v>5</v>
      </c>
      <c r="K29" s="82" t="s">
        <v>85</v>
      </c>
      <c r="L29" s="82"/>
      <c r="M29" s="82">
        <v>5</v>
      </c>
      <c r="N29" s="82" t="s">
        <v>85</v>
      </c>
      <c r="O29" s="88">
        <v>3</v>
      </c>
      <c r="P29" s="82">
        <v>4</v>
      </c>
      <c r="Q29" s="82">
        <v>5</v>
      </c>
      <c r="R29" s="89">
        <v>5</v>
      </c>
      <c r="S29" s="88">
        <v>2</v>
      </c>
      <c r="T29" s="88" t="s">
        <v>85</v>
      </c>
      <c r="U29" s="52">
        <f t="shared" si="0"/>
        <v>4.1428571428571432</v>
      </c>
      <c r="V29" s="51" t="s">
        <v>107</v>
      </c>
      <c r="W29" s="67" t="s">
        <v>122</v>
      </c>
      <c r="X29" s="6" t="s">
        <v>66</v>
      </c>
    </row>
    <row r="30" spans="1:24" ht="26.4">
      <c r="A30" s="65">
        <f t="shared" si="1"/>
        <v>21</v>
      </c>
      <c r="B30" s="25" t="s">
        <v>14</v>
      </c>
      <c r="C30" s="25"/>
      <c r="D30" s="25"/>
      <c r="E30" s="25"/>
      <c r="F30" s="26" t="s">
        <v>74</v>
      </c>
      <c r="G30" s="14">
        <v>150</v>
      </c>
      <c r="H30" s="55">
        <f t="shared" si="2"/>
        <v>74950</v>
      </c>
      <c r="I30" s="82" t="s">
        <v>40</v>
      </c>
      <c r="J30" s="82"/>
      <c r="K30" s="82"/>
      <c r="L30" s="82"/>
      <c r="M30" s="82"/>
      <c r="N30" s="82"/>
      <c r="O30" s="82"/>
      <c r="P30" s="82"/>
      <c r="Q30" s="82"/>
      <c r="R30" s="89"/>
      <c r="S30" s="82"/>
      <c r="T30" s="82"/>
      <c r="U30" s="52" t="str">
        <f t="shared" si="0"/>
        <v>M</v>
      </c>
      <c r="V30" s="51"/>
      <c r="W30" s="26"/>
      <c r="X30" s="6" t="s">
        <v>66</v>
      </c>
    </row>
    <row r="31" spans="1:24" ht="52.8">
      <c r="A31" s="65">
        <f t="shared" si="1"/>
        <v>22</v>
      </c>
      <c r="B31" s="25" t="s">
        <v>15</v>
      </c>
      <c r="C31" s="28"/>
      <c r="D31" s="28"/>
      <c r="E31" s="28"/>
      <c r="F31" s="26" t="s">
        <v>75</v>
      </c>
      <c r="G31" s="14">
        <v>300</v>
      </c>
      <c r="H31" s="55">
        <f t="shared" si="2"/>
        <v>75250</v>
      </c>
      <c r="I31" s="82" t="s">
        <v>40</v>
      </c>
      <c r="J31" s="82"/>
      <c r="K31" s="82"/>
      <c r="L31" s="82"/>
      <c r="M31" s="82"/>
      <c r="N31" s="82"/>
      <c r="O31" s="82"/>
      <c r="P31" s="82"/>
      <c r="Q31" s="82"/>
      <c r="R31" s="89"/>
      <c r="S31" s="82"/>
      <c r="T31" s="82"/>
      <c r="U31" s="52" t="str">
        <f t="shared" si="0"/>
        <v>M</v>
      </c>
      <c r="V31" s="51"/>
      <c r="W31" s="26"/>
      <c r="X31" s="6" t="s">
        <v>66</v>
      </c>
    </row>
    <row r="32" spans="1:24">
      <c r="A32" s="65">
        <f t="shared" si="1"/>
        <v>23</v>
      </c>
      <c r="B32" s="25" t="s">
        <v>15</v>
      </c>
      <c r="C32" s="28"/>
      <c r="D32" s="28"/>
      <c r="E32" s="28"/>
      <c r="F32" s="26" t="s">
        <v>18</v>
      </c>
      <c r="G32" s="14">
        <v>150</v>
      </c>
      <c r="H32" s="55">
        <f t="shared" si="2"/>
        <v>75400</v>
      </c>
      <c r="I32" s="85"/>
      <c r="J32" s="83">
        <v>4</v>
      </c>
      <c r="K32" s="82" t="s">
        <v>85</v>
      </c>
      <c r="L32" s="83"/>
      <c r="M32" s="83">
        <v>4</v>
      </c>
      <c r="N32" s="82" t="s">
        <v>85</v>
      </c>
      <c r="O32" s="88">
        <v>4</v>
      </c>
      <c r="P32" s="83">
        <v>5</v>
      </c>
      <c r="Q32" s="83">
        <v>5</v>
      </c>
      <c r="R32" s="90"/>
      <c r="S32" s="82">
        <v>5</v>
      </c>
      <c r="T32" s="82">
        <v>5</v>
      </c>
      <c r="U32" s="52">
        <f t="shared" si="0"/>
        <v>4.5714285714285712</v>
      </c>
      <c r="V32" s="51"/>
      <c r="W32" s="26"/>
      <c r="X32" s="6" t="s">
        <v>66</v>
      </c>
    </row>
    <row r="33" spans="1:24" ht="39.6">
      <c r="A33" s="65">
        <f t="shared" si="1"/>
        <v>24</v>
      </c>
      <c r="B33" s="25" t="s">
        <v>15</v>
      </c>
      <c r="C33" s="25"/>
      <c r="D33" s="25"/>
      <c r="E33" s="25"/>
      <c r="F33" s="26" t="s">
        <v>116</v>
      </c>
      <c r="G33" s="93">
        <v>150</v>
      </c>
      <c r="H33" s="55">
        <f t="shared" si="2"/>
        <v>75550</v>
      </c>
      <c r="I33" s="82"/>
      <c r="J33" s="88">
        <v>4</v>
      </c>
      <c r="K33" s="88">
        <v>4</v>
      </c>
      <c r="L33" s="82"/>
      <c r="M33" s="88">
        <v>3</v>
      </c>
      <c r="N33" s="82"/>
      <c r="O33" s="88">
        <v>4</v>
      </c>
      <c r="P33" s="88">
        <v>4</v>
      </c>
      <c r="Q33" s="82">
        <v>5</v>
      </c>
      <c r="R33" s="89">
        <v>5</v>
      </c>
      <c r="S33" s="88" t="s">
        <v>85</v>
      </c>
      <c r="T33" s="82">
        <v>5</v>
      </c>
      <c r="U33" s="52">
        <f t="shared" si="0"/>
        <v>4.25</v>
      </c>
      <c r="V33" s="26" t="s">
        <v>111</v>
      </c>
      <c r="W33" s="26"/>
      <c r="X33" s="6" t="s">
        <v>66</v>
      </c>
    </row>
    <row r="34" spans="1:24" ht="39.6">
      <c r="A34" s="65">
        <f t="shared" si="1"/>
        <v>25</v>
      </c>
      <c r="B34" s="25" t="s">
        <v>15</v>
      </c>
      <c r="C34" s="25"/>
      <c r="D34" s="25"/>
      <c r="E34" s="25"/>
      <c r="F34" s="26" t="s">
        <v>73</v>
      </c>
      <c r="G34" s="93">
        <v>10</v>
      </c>
      <c r="H34" s="55">
        <f t="shared" si="2"/>
        <v>75560</v>
      </c>
      <c r="I34" s="82"/>
      <c r="J34" s="82">
        <v>2</v>
      </c>
      <c r="K34" s="82" t="s">
        <v>85</v>
      </c>
      <c r="L34" s="82"/>
      <c r="M34" s="82">
        <v>1</v>
      </c>
      <c r="N34" s="82" t="s">
        <v>85</v>
      </c>
      <c r="O34" s="82">
        <v>2</v>
      </c>
      <c r="P34" s="82">
        <v>3</v>
      </c>
      <c r="Q34" s="82">
        <v>3</v>
      </c>
      <c r="R34" s="89"/>
      <c r="S34" s="82">
        <v>5</v>
      </c>
      <c r="T34" s="82">
        <v>4</v>
      </c>
      <c r="U34" s="52">
        <f t="shared" si="0"/>
        <v>2.8571428571428572</v>
      </c>
      <c r="V34" s="51" t="s">
        <v>99</v>
      </c>
      <c r="W34" s="26"/>
      <c r="X34" s="6" t="s">
        <v>66</v>
      </c>
    </row>
    <row r="35" spans="1:24" ht="26.4">
      <c r="A35" s="65">
        <f t="shared" si="1"/>
        <v>26</v>
      </c>
      <c r="B35" s="25" t="s">
        <v>15</v>
      </c>
      <c r="C35" s="25"/>
      <c r="D35" s="25"/>
      <c r="E35" s="25"/>
      <c r="F35" s="26" t="s">
        <v>101</v>
      </c>
      <c r="G35" s="14">
        <v>100</v>
      </c>
      <c r="H35" s="55">
        <f t="shared" si="2"/>
        <v>75660</v>
      </c>
      <c r="I35" s="82"/>
      <c r="J35" s="88">
        <v>5</v>
      </c>
      <c r="K35" s="88">
        <v>5</v>
      </c>
      <c r="L35" s="82"/>
      <c r="M35" s="88">
        <v>5</v>
      </c>
      <c r="N35" s="82"/>
      <c r="O35" s="88">
        <v>5</v>
      </c>
      <c r="P35" s="88">
        <v>5</v>
      </c>
      <c r="Q35" s="88">
        <v>5</v>
      </c>
      <c r="R35" s="89"/>
      <c r="S35" s="88">
        <v>5</v>
      </c>
      <c r="T35" s="88">
        <v>5</v>
      </c>
      <c r="U35" s="96">
        <f t="shared" si="0"/>
        <v>5</v>
      </c>
      <c r="V35" s="51" t="s">
        <v>108</v>
      </c>
      <c r="W35" s="26"/>
      <c r="X35" s="6" t="s">
        <v>66</v>
      </c>
    </row>
    <row r="36" spans="1:24" ht="52.8">
      <c r="A36" s="94">
        <f t="shared" si="1"/>
        <v>27</v>
      </c>
      <c r="B36" s="108" t="s">
        <v>7</v>
      </c>
      <c r="C36" s="95"/>
      <c r="D36" s="95"/>
      <c r="E36" s="95"/>
      <c r="F36" s="109" t="s">
        <v>124</v>
      </c>
      <c r="G36" s="93">
        <v>7100</v>
      </c>
      <c r="H36" s="91">
        <f t="shared" si="2"/>
        <v>82760</v>
      </c>
      <c r="I36" s="88"/>
      <c r="J36" s="88" t="s">
        <v>85</v>
      </c>
      <c r="K36" s="88" t="s">
        <v>85</v>
      </c>
      <c r="L36" s="88"/>
      <c r="M36" s="88" t="s">
        <v>85</v>
      </c>
      <c r="N36" s="88" t="s">
        <v>85</v>
      </c>
      <c r="O36" s="88" t="s">
        <v>85</v>
      </c>
      <c r="P36" s="88" t="s">
        <v>85</v>
      </c>
      <c r="Q36" s="88" t="s">
        <v>85</v>
      </c>
      <c r="R36" s="92"/>
      <c r="S36" s="88"/>
      <c r="T36" s="88"/>
      <c r="U36" s="96" t="e">
        <f t="shared" si="0"/>
        <v>#DIV/0!</v>
      </c>
      <c r="V36" s="67" t="s">
        <v>118</v>
      </c>
      <c r="W36" s="67" t="s">
        <v>92</v>
      </c>
      <c r="X36" s="6" t="s">
        <v>64</v>
      </c>
    </row>
    <row r="37" spans="1:24" ht="26.4">
      <c r="A37" s="94">
        <f t="shared" si="1"/>
        <v>28</v>
      </c>
      <c r="B37" s="108" t="s">
        <v>7</v>
      </c>
      <c r="C37" s="95"/>
      <c r="D37" s="95"/>
      <c r="E37" s="95"/>
      <c r="F37" s="109" t="s">
        <v>125</v>
      </c>
      <c r="G37" s="93">
        <v>750</v>
      </c>
      <c r="H37" s="91">
        <f t="shared" si="2"/>
        <v>83510</v>
      </c>
      <c r="I37" s="88"/>
      <c r="J37" s="88"/>
      <c r="K37" s="88"/>
      <c r="L37" s="88"/>
      <c r="M37" s="88"/>
      <c r="N37" s="88"/>
      <c r="O37" s="88"/>
      <c r="P37" s="88"/>
      <c r="Q37" s="88"/>
      <c r="R37" s="92"/>
      <c r="S37" s="88"/>
      <c r="T37" s="88"/>
      <c r="U37" s="96" t="e">
        <f t="shared" si="0"/>
        <v>#DIV/0!</v>
      </c>
      <c r="V37" s="99"/>
      <c r="W37" s="67"/>
      <c r="X37" s="6"/>
    </row>
    <row r="38" spans="1:24" ht="26.4">
      <c r="A38" s="94">
        <f t="shared" si="1"/>
        <v>29</v>
      </c>
      <c r="B38" s="108" t="s">
        <v>7</v>
      </c>
      <c r="C38" s="95"/>
      <c r="D38" s="95"/>
      <c r="E38" s="95"/>
      <c r="F38" s="109" t="s">
        <v>126</v>
      </c>
      <c r="G38" s="93">
        <v>1250</v>
      </c>
      <c r="H38" s="91">
        <f t="shared" si="2"/>
        <v>84760</v>
      </c>
      <c r="I38" s="88"/>
      <c r="J38" s="88"/>
      <c r="K38" s="88"/>
      <c r="L38" s="88"/>
      <c r="M38" s="88"/>
      <c r="N38" s="88"/>
      <c r="O38" s="88"/>
      <c r="P38" s="88"/>
      <c r="Q38" s="88"/>
      <c r="R38" s="92"/>
      <c r="S38" s="88"/>
      <c r="T38" s="88"/>
      <c r="U38" s="96" t="e">
        <f t="shared" si="0"/>
        <v>#DIV/0!</v>
      </c>
      <c r="V38" s="99"/>
      <c r="W38" s="67"/>
      <c r="X38" s="6"/>
    </row>
    <row r="39" spans="1:24" ht="34.799999999999997" customHeight="1">
      <c r="A39" s="94">
        <f t="shared" si="1"/>
        <v>30</v>
      </c>
      <c r="B39" s="34" t="s">
        <v>7</v>
      </c>
      <c r="C39" s="25"/>
      <c r="D39" s="38" t="s">
        <v>59</v>
      </c>
      <c r="E39" s="25"/>
      <c r="F39" s="9" t="s">
        <v>21</v>
      </c>
      <c r="G39" s="14">
        <v>400</v>
      </c>
      <c r="H39" s="55">
        <f t="shared" si="2"/>
        <v>85160</v>
      </c>
      <c r="I39" s="82"/>
      <c r="J39" s="82">
        <v>5</v>
      </c>
      <c r="K39" s="82"/>
      <c r="L39" s="82"/>
      <c r="M39" s="82">
        <v>5</v>
      </c>
      <c r="N39" s="82" t="s">
        <v>85</v>
      </c>
      <c r="O39" s="82">
        <v>5</v>
      </c>
      <c r="P39" s="82">
        <v>5</v>
      </c>
      <c r="Q39" s="82">
        <v>5</v>
      </c>
      <c r="R39" s="89">
        <v>5</v>
      </c>
      <c r="S39" s="82">
        <v>5</v>
      </c>
      <c r="T39" s="82">
        <v>5</v>
      </c>
      <c r="U39" s="52">
        <f t="shared" si="0"/>
        <v>5</v>
      </c>
      <c r="V39" s="51" t="s">
        <v>109</v>
      </c>
      <c r="W39" s="26"/>
      <c r="X39" s="6" t="s">
        <v>64</v>
      </c>
    </row>
    <row r="40" spans="1:24" ht="52.8">
      <c r="A40" s="94">
        <f t="shared" si="1"/>
        <v>31</v>
      </c>
      <c r="B40" s="34" t="s">
        <v>7</v>
      </c>
      <c r="C40" s="25"/>
      <c r="D40" s="25"/>
      <c r="E40" s="25"/>
      <c r="F40" s="9" t="s">
        <v>8</v>
      </c>
      <c r="G40" s="27">
        <v>200</v>
      </c>
      <c r="H40" s="55">
        <f t="shared" si="2"/>
        <v>85360</v>
      </c>
      <c r="I40" s="82"/>
      <c r="J40" s="82" t="s">
        <v>85</v>
      </c>
      <c r="K40" s="82" t="s">
        <v>85</v>
      </c>
      <c r="L40" s="82"/>
      <c r="M40" s="82" t="s">
        <v>85</v>
      </c>
      <c r="N40" s="82" t="s">
        <v>85</v>
      </c>
      <c r="O40" s="82" t="s">
        <v>85</v>
      </c>
      <c r="P40" s="82" t="s">
        <v>85</v>
      </c>
      <c r="Q40" s="82" t="s">
        <v>85</v>
      </c>
      <c r="R40" s="89"/>
      <c r="S40" s="82" t="s">
        <v>85</v>
      </c>
      <c r="T40" s="82" t="s">
        <v>85</v>
      </c>
      <c r="U40" s="52" t="e">
        <f t="shared" si="0"/>
        <v>#DIV/0!</v>
      </c>
      <c r="V40" s="51"/>
      <c r="W40" s="26" t="s">
        <v>93</v>
      </c>
      <c r="X40" s="6" t="s">
        <v>64</v>
      </c>
    </row>
    <row r="41" spans="1:24" ht="26.4">
      <c r="A41" s="94">
        <f t="shared" si="1"/>
        <v>32</v>
      </c>
      <c r="B41" s="25" t="s">
        <v>7</v>
      </c>
      <c r="C41" s="25"/>
      <c r="D41" s="25"/>
      <c r="E41" s="25"/>
      <c r="F41" s="26" t="s">
        <v>46</v>
      </c>
      <c r="G41" s="14">
        <v>850</v>
      </c>
      <c r="H41" s="55">
        <f t="shared" si="2"/>
        <v>86210</v>
      </c>
      <c r="I41" s="82"/>
      <c r="J41" s="82">
        <v>2</v>
      </c>
      <c r="K41" s="88">
        <v>1</v>
      </c>
      <c r="L41" s="82"/>
      <c r="M41" s="88">
        <v>1</v>
      </c>
      <c r="N41" s="82" t="s">
        <v>85</v>
      </c>
      <c r="O41" s="88">
        <v>2</v>
      </c>
      <c r="P41" s="82">
        <v>3</v>
      </c>
      <c r="Q41" s="82">
        <v>3</v>
      </c>
      <c r="R41" s="89"/>
      <c r="S41" s="82">
        <v>5</v>
      </c>
      <c r="T41" s="82">
        <v>5</v>
      </c>
      <c r="U41" s="52">
        <f t="shared" si="0"/>
        <v>2.75</v>
      </c>
      <c r="V41" s="51" t="s">
        <v>117</v>
      </c>
      <c r="W41" s="26"/>
      <c r="X41" s="6" t="s">
        <v>66</v>
      </c>
    </row>
    <row r="42" spans="1:24" ht="44.4" customHeight="1">
      <c r="A42" s="94">
        <f t="shared" si="1"/>
        <v>33</v>
      </c>
      <c r="B42" s="25" t="s">
        <v>68</v>
      </c>
      <c r="C42" s="25"/>
      <c r="D42" s="25"/>
      <c r="E42" s="25"/>
      <c r="F42" s="26" t="s">
        <v>80</v>
      </c>
      <c r="G42" s="14">
        <v>50</v>
      </c>
      <c r="H42" s="55">
        <f t="shared" si="2"/>
        <v>86260</v>
      </c>
      <c r="I42" s="82"/>
      <c r="J42" s="97">
        <v>2</v>
      </c>
      <c r="K42" s="88">
        <v>1</v>
      </c>
      <c r="L42" s="82"/>
      <c r="M42" s="82">
        <v>2</v>
      </c>
      <c r="N42" s="82" t="s">
        <v>85</v>
      </c>
      <c r="O42" s="82">
        <v>3</v>
      </c>
      <c r="P42" s="82">
        <v>2</v>
      </c>
      <c r="Q42" s="82">
        <v>3</v>
      </c>
      <c r="R42" s="89"/>
      <c r="S42" s="82">
        <v>4</v>
      </c>
      <c r="T42" s="82">
        <v>5</v>
      </c>
      <c r="U42" s="52">
        <f t="shared" si="0"/>
        <v>2.75</v>
      </c>
      <c r="V42" s="51"/>
      <c r="W42" s="26" t="s">
        <v>69</v>
      </c>
      <c r="X42" s="6" t="s">
        <v>66</v>
      </c>
    </row>
    <row r="43" spans="1:24" ht="52.8">
      <c r="A43" s="94">
        <f t="shared" si="1"/>
        <v>34</v>
      </c>
      <c r="B43" s="25" t="s">
        <v>7</v>
      </c>
      <c r="C43" s="25"/>
      <c r="D43" s="25"/>
      <c r="E43" s="25"/>
      <c r="F43" s="26" t="s">
        <v>23</v>
      </c>
      <c r="G43" s="14">
        <v>875</v>
      </c>
      <c r="H43" s="55">
        <f t="shared" si="2"/>
        <v>87135</v>
      </c>
      <c r="I43" s="82" t="s">
        <v>40</v>
      </c>
      <c r="J43" s="82"/>
      <c r="K43" s="82"/>
      <c r="L43" s="82"/>
      <c r="M43" s="82"/>
      <c r="N43" s="82"/>
      <c r="O43" s="82"/>
      <c r="P43" s="82"/>
      <c r="Q43" s="82"/>
      <c r="R43" s="89"/>
      <c r="S43" s="82"/>
      <c r="T43" s="82"/>
      <c r="U43" s="52" t="str">
        <f t="shared" si="0"/>
        <v>M</v>
      </c>
      <c r="V43" s="51"/>
      <c r="W43" s="26"/>
      <c r="X43" s="6" t="s">
        <v>66</v>
      </c>
    </row>
    <row r="44" spans="1:24" ht="26.4">
      <c r="A44" s="94">
        <f t="shared" si="1"/>
        <v>35</v>
      </c>
      <c r="B44" s="25" t="s">
        <v>7</v>
      </c>
      <c r="C44" s="28"/>
      <c r="D44" s="28"/>
      <c r="E44" s="28"/>
      <c r="F44" s="26" t="s">
        <v>16</v>
      </c>
      <c r="G44" s="27">
        <v>50</v>
      </c>
      <c r="H44" s="55">
        <f t="shared" si="2"/>
        <v>87185</v>
      </c>
      <c r="I44" s="82" t="s">
        <v>40</v>
      </c>
      <c r="J44" s="83"/>
      <c r="K44" s="83"/>
      <c r="L44" s="83"/>
      <c r="M44" s="83"/>
      <c r="N44" s="83"/>
      <c r="O44" s="83"/>
      <c r="P44" s="83"/>
      <c r="Q44" s="83">
        <v>5</v>
      </c>
      <c r="R44" s="90"/>
      <c r="S44" s="83"/>
      <c r="T44" s="83">
        <v>5</v>
      </c>
      <c r="U44" s="52" t="str">
        <f t="shared" si="0"/>
        <v>M</v>
      </c>
      <c r="V44" s="51"/>
      <c r="W44" s="26"/>
      <c r="X44" s="6" t="s">
        <v>66</v>
      </c>
    </row>
    <row r="45" spans="1:24" ht="53.4">
      <c r="A45" s="94">
        <f t="shared" si="1"/>
        <v>36</v>
      </c>
      <c r="B45" s="25" t="s">
        <v>7</v>
      </c>
      <c r="C45" s="25"/>
      <c r="D45" s="38" t="s">
        <v>58</v>
      </c>
      <c r="E45" s="25"/>
      <c r="F45" s="26" t="s">
        <v>17</v>
      </c>
      <c r="G45" s="93">
        <v>850</v>
      </c>
      <c r="H45" s="55">
        <f t="shared" si="2"/>
        <v>88035</v>
      </c>
      <c r="I45" s="82"/>
      <c r="J45" s="82">
        <v>4</v>
      </c>
      <c r="K45" s="82" t="s">
        <v>85</v>
      </c>
      <c r="L45" s="82"/>
      <c r="M45" s="82">
        <v>4</v>
      </c>
      <c r="N45" s="82" t="s">
        <v>85</v>
      </c>
      <c r="O45" s="82" t="s">
        <v>85</v>
      </c>
      <c r="P45" s="82">
        <v>5</v>
      </c>
      <c r="Q45" s="82">
        <v>5</v>
      </c>
      <c r="R45" s="89">
        <v>3</v>
      </c>
      <c r="S45" s="82">
        <v>5</v>
      </c>
      <c r="T45" s="82">
        <v>5</v>
      </c>
      <c r="U45" s="52">
        <f t="shared" si="0"/>
        <v>4.4285714285714288</v>
      </c>
      <c r="V45" s="26" t="s">
        <v>110</v>
      </c>
      <c r="W45" s="26"/>
      <c r="X45" s="6" t="s">
        <v>66</v>
      </c>
    </row>
    <row r="46" spans="1:24" ht="54" customHeight="1">
      <c r="A46" s="94">
        <f t="shared" si="1"/>
        <v>37</v>
      </c>
      <c r="B46" s="25" t="s">
        <v>7</v>
      </c>
      <c r="C46" s="25"/>
      <c r="D46" s="38" t="s">
        <v>49</v>
      </c>
      <c r="E46" s="38"/>
      <c r="F46" s="26" t="s">
        <v>47</v>
      </c>
      <c r="G46" s="14">
        <v>0</v>
      </c>
      <c r="H46" s="55">
        <f t="shared" si="2"/>
        <v>88035</v>
      </c>
      <c r="I46" s="82"/>
      <c r="J46" s="82"/>
      <c r="K46" s="82"/>
      <c r="L46" s="82"/>
      <c r="M46" s="82"/>
      <c r="N46" s="82"/>
      <c r="O46" s="82"/>
      <c r="P46" s="82"/>
      <c r="Q46" s="82"/>
      <c r="R46" s="89"/>
      <c r="S46" s="82"/>
      <c r="T46" s="82"/>
      <c r="U46" s="52" t="e">
        <f t="shared" si="0"/>
        <v>#DIV/0!</v>
      </c>
      <c r="V46" s="26"/>
      <c r="W46" s="26"/>
      <c r="X46" s="6" t="s">
        <v>66</v>
      </c>
    </row>
    <row r="47" spans="1:24" ht="54" customHeight="1">
      <c r="A47" s="94">
        <f t="shared" si="1"/>
        <v>38</v>
      </c>
      <c r="B47" s="25" t="s">
        <v>7</v>
      </c>
      <c r="C47" s="25"/>
      <c r="D47" s="38"/>
      <c r="E47" s="38"/>
      <c r="F47" s="26" t="s">
        <v>114</v>
      </c>
      <c r="G47" s="14">
        <v>550</v>
      </c>
      <c r="H47" s="55">
        <f t="shared" si="2"/>
        <v>88585</v>
      </c>
      <c r="I47" s="82"/>
      <c r="J47" s="88" t="s">
        <v>85</v>
      </c>
      <c r="K47" s="88" t="s">
        <v>85</v>
      </c>
      <c r="L47" s="82"/>
      <c r="M47" s="82"/>
      <c r="N47" s="82"/>
      <c r="O47" s="82"/>
      <c r="P47" s="82"/>
      <c r="Q47" s="82"/>
      <c r="R47" s="89"/>
      <c r="S47" s="82"/>
      <c r="T47" s="82"/>
      <c r="U47" s="52" t="e">
        <f t="shared" si="0"/>
        <v>#DIV/0!</v>
      </c>
      <c r="V47" s="26" t="s">
        <v>115</v>
      </c>
      <c r="W47" s="26"/>
      <c r="X47" s="6" t="s">
        <v>64</v>
      </c>
    </row>
    <row r="48" spans="1:24" ht="39.6">
      <c r="A48" s="94">
        <f t="shared" si="1"/>
        <v>39</v>
      </c>
      <c r="B48" s="49" t="s">
        <v>6</v>
      </c>
      <c r="C48" s="25"/>
      <c r="D48" s="25"/>
      <c r="E48" s="25"/>
      <c r="F48" s="9" t="s">
        <v>76</v>
      </c>
      <c r="G48" s="14">
        <v>3000</v>
      </c>
      <c r="H48" s="55">
        <f t="shared" si="2"/>
        <v>91585</v>
      </c>
      <c r="I48" s="82" t="s">
        <v>40</v>
      </c>
      <c r="J48" s="82"/>
      <c r="K48" s="82"/>
      <c r="L48" s="82"/>
      <c r="M48" s="82"/>
      <c r="N48" s="82"/>
      <c r="O48" s="82"/>
      <c r="P48" s="82"/>
      <c r="Q48" s="82"/>
      <c r="R48" s="89"/>
      <c r="S48" s="82"/>
      <c r="T48" s="82"/>
      <c r="U48" s="52" t="str">
        <f t="shared" si="0"/>
        <v>M</v>
      </c>
      <c r="V48" s="26" t="s">
        <v>112</v>
      </c>
      <c r="W48" s="26"/>
      <c r="X48" s="6" t="s">
        <v>64</v>
      </c>
    </row>
    <row r="49" spans="1:24" ht="27" customHeight="1">
      <c r="A49" s="94">
        <f t="shared" si="1"/>
        <v>40</v>
      </c>
      <c r="B49" s="49" t="s">
        <v>6</v>
      </c>
      <c r="C49" s="25"/>
      <c r="D49" s="25"/>
      <c r="E49" s="25"/>
      <c r="F49" s="9" t="s">
        <v>82</v>
      </c>
      <c r="G49" s="14">
        <v>100</v>
      </c>
      <c r="H49" s="55">
        <f t="shared" si="2"/>
        <v>91685</v>
      </c>
      <c r="I49" s="82"/>
      <c r="J49" s="82">
        <v>5</v>
      </c>
      <c r="K49" s="88">
        <v>5</v>
      </c>
      <c r="L49" s="82"/>
      <c r="M49" s="88">
        <v>5</v>
      </c>
      <c r="N49" s="82" t="s">
        <v>85</v>
      </c>
      <c r="O49" s="88">
        <v>5</v>
      </c>
      <c r="P49" s="82">
        <v>5</v>
      </c>
      <c r="Q49" s="88">
        <v>5</v>
      </c>
      <c r="R49" s="89"/>
      <c r="S49" s="88">
        <v>1</v>
      </c>
      <c r="T49" s="82">
        <v>1</v>
      </c>
      <c r="U49" s="52">
        <f t="shared" si="0"/>
        <v>4</v>
      </c>
      <c r="V49" s="26"/>
      <c r="W49" s="26"/>
      <c r="X49" s="6" t="s">
        <v>64</v>
      </c>
    </row>
    <row r="50" spans="1:24" ht="27" customHeight="1">
      <c r="A50" s="94">
        <f t="shared" si="1"/>
        <v>41</v>
      </c>
      <c r="B50" s="49" t="s">
        <v>7</v>
      </c>
      <c r="C50" s="25"/>
      <c r="D50" s="25"/>
      <c r="E50" s="25"/>
      <c r="F50" s="9" t="s">
        <v>94</v>
      </c>
      <c r="G50" s="14">
        <v>125</v>
      </c>
      <c r="H50" s="55">
        <f t="shared" si="2"/>
        <v>91810</v>
      </c>
      <c r="I50" s="82"/>
      <c r="J50" s="82">
        <v>5</v>
      </c>
      <c r="K50" s="82" t="s">
        <v>85</v>
      </c>
      <c r="L50" s="82"/>
      <c r="M50" s="82">
        <v>5</v>
      </c>
      <c r="N50" s="82">
        <v>5</v>
      </c>
      <c r="O50" s="82">
        <v>5</v>
      </c>
      <c r="P50" s="82">
        <v>5</v>
      </c>
      <c r="Q50" s="82">
        <v>5</v>
      </c>
      <c r="R50" s="89"/>
      <c r="S50" s="82">
        <v>4</v>
      </c>
      <c r="T50" s="82">
        <v>5</v>
      </c>
      <c r="U50" s="52">
        <f t="shared" si="0"/>
        <v>4.875</v>
      </c>
      <c r="V50" s="26" t="s">
        <v>113</v>
      </c>
      <c r="W50" s="26" t="s">
        <v>95</v>
      </c>
      <c r="X50" s="6" t="s">
        <v>66</v>
      </c>
    </row>
    <row r="51" spans="1:24">
      <c r="A51" s="66"/>
      <c r="B51" s="50"/>
      <c r="C51" s="43"/>
      <c r="D51" s="43"/>
      <c r="E51" s="43"/>
      <c r="F51" s="44"/>
      <c r="G51" s="43"/>
      <c r="H51" s="45"/>
      <c r="I51" s="86"/>
      <c r="J51" s="86"/>
      <c r="K51" s="86"/>
      <c r="L51" s="86"/>
      <c r="M51" s="86"/>
      <c r="N51" s="86"/>
      <c r="O51" s="86"/>
      <c r="P51" s="86"/>
      <c r="Q51" s="86"/>
      <c r="R51" s="87"/>
      <c r="S51" s="86"/>
      <c r="T51" s="86"/>
      <c r="U51" s="43"/>
      <c r="V51" s="44"/>
      <c r="W51" s="46"/>
    </row>
    <row r="52" spans="1:24">
      <c r="G52" s="6">
        <f>SUM(G8:G50)</f>
        <v>91810</v>
      </c>
    </row>
    <row r="53" spans="1:24" hidden="1">
      <c r="V53" s="1" t="s">
        <v>67</v>
      </c>
      <c r="W53" s="1" t="s">
        <v>64</v>
      </c>
      <c r="X53">
        <f>SUMIF($X$8:$X$48,W53,$G$8:$G$48)</f>
        <v>49000</v>
      </c>
    </row>
    <row r="54" spans="1:24" hidden="1">
      <c r="V54" s="1" t="s">
        <v>67</v>
      </c>
      <c r="W54" s="1" t="s">
        <v>66</v>
      </c>
      <c r="X54">
        <f>SUMIF($X$8:$X$48,W54,$G$8:$G$48)</f>
        <v>37285</v>
      </c>
    </row>
  </sheetData>
  <autoFilter ref="A6:X52"/>
  <mergeCells count="1">
    <mergeCell ref="B7:R7"/>
  </mergeCells>
  <hyperlinks>
    <hyperlink ref="D15" location="EST_P_12_01_EST_P_15_01" display="EST_P_12_01_EST_P_15_01"/>
    <hyperlink ref="D46" location="ADS_S_15_1_ADS_S_13_1_ADS_W_13_1" display="ADS_S_15_1_ADS_S_13_1_ADS_W_13_1"/>
    <hyperlink ref="D16" location="SPE_W_15_1" display="SPE_W_15_1"/>
    <hyperlink ref="D17" location="TSP_W_15_1" display="TSP_W_15_1"/>
    <hyperlink ref="D12" location="BPS_P_15_1" display="BPS_P_15_1"/>
    <hyperlink ref="D45" location="AVS_W_14_1" display="AVS_W_14_1"/>
    <hyperlink ref="D39" location="AVS_P_15_01" display="AVS_P_15_01"/>
    <hyperlink ref="D14" location="AVS_P_08_01_AVS_P_08_02" display="AVS_P_08_01_AVS_P_08_02"/>
  </hyperlinks>
  <pageMargins left="0.7" right="0.7" top="0.5" bottom="0.5" header="0.3" footer="0.3"/>
  <pageSetup paperSize="3" scale="72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4"/>
  <sheetViews>
    <sheetView zoomScale="85" zoomScaleNormal="85" workbookViewId="0">
      <pane xSplit="7" ySplit="7" topLeftCell="H8" activePane="bottomRight" state="frozen"/>
      <selection pane="topRight" activeCell="C1" sqref="C1"/>
      <selection pane="bottomLeft" activeCell="A6" sqref="A6"/>
      <selection pane="bottomRight" activeCell="G13" sqref="G13"/>
    </sheetView>
  </sheetViews>
  <sheetFormatPr defaultRowHeight="13.2"/>
  <cols>
    <col min="1" max="1" width="8.88671875" style="58" customWidth="1"/>
    <col min="2" max="2" width="4.6640625" style="58" customWidth="1"/>
    <col min="3" max="3" width="21" style="23" customWidth="1"/>
    <col min="4" max="4" width="15" hidden="1" customWidth="1"/>
    <col min="5" max="5" width="34.44140625" hidden="1" customWidth="1"/>
    <col min="6" max="6" width="34.88671875" hidden="1" customWidth="1"/>
    <col min="7" max="7" width="32.77734375" style="1" customWidth="1"/>
    <col min="8" max="8" width="10.33203125" customWidth="1"/>
    <col min="9" max="9" width="11" customWidth="1"/>
    <col min="10" max="10" width="8.88671875" customWidth="1"/>
    <col min="11" max="11" width="36.88671875" style="1" customWidth="1"/>
    <col min="12" max="12" width="29" style="1" bestFit="1" customWidth="1"/>
    <col min="13" max="13" width="8.88671875" hidden="1" customWidth="1"/>
  </cols>
  <sheetData>
    <row r="1" spans="1:13" ht="21">
      <c r="B1" s="57" t="s">
        <v>77</v>
      </c>
      <c r="D1" s="13"/>
      <c r="E1" s="13"/>
      <c r="F1" s="13"/>
      <c r="G1" s="15"/>
      <c r="H1" s="16"/>
    </row>
    <row r="2" spans="1:13" ht="39.6">
      <c r="C2" s="48">
        <v>42292</v>
      </c>
      <c r="D2" s="12"/>
      <c r="E2" s="12"/>
      <c r="F2" s="12"/>
      <c r="G2" s="31" t="s">
        <v>81</v>
      </c>
      <c r="H2" s="16"/>
    </row>
    <row r="3" spans="1:13">
      <c r="C3" s="48" t="s">
        <v>123</v>
      </c>
      <c r="D3" s="12"/>
      <c r="E3" s="12"/>
      <c r="F3" s="12"/>
      <c r="G3" s="33" t="s">
        <v>96</v>
      </c>
      <c r="H3" s="16"/>
    </row>
    <row r="4" spans="1:13">
      <c r="C4" s="48"/>
      <c r="D4" s="12"/>
      <c r="E4" s="12"/>
      <c r="F4" s="12"/>
      <c r="G4" s="33" t="s">
        <v>97</v>
      </c>
      <c r="H4" s="16"/>
    </row>
    <row r="5" spans="1:13">
      <c r="G5" s="17"/>
      <c r="H5" s="18"/>
    </row>
    <row r="6" spans="1:13" ht="79.2">
      <c r="A6" s="59" t="s">
        <v>127</v>
      </c>
      <c r="B6" s="59" t="s">
        <v>24</v>
      </c>
      <c r="C6" s="2" t="s">
        <v>1</v>
      </c>
      <c r="D6" s="2" t="s">
        <v>25</v>
      </c>
      <c r="E6" s="2" t="s">
        <v>26</v>
      </c>
      <c r="F6" s="2" t="s">
        <v>48</v>
      </c>
      <c r="G6" s="2" t="s">
        <v>0</v>
      </c>
      <c r="H6" s="3" t="s">
        <v>71</v>
      </c>
      <c r="I6" s="3" t="s">
        <v>72</v>
      </c>
      <c r="J6" s="19" t="s">
        <v>120</v>
      </c>
      <c r="K6" s="29" t="s">
        <v>54</v>
      </c>
      <c r="L6" s="47" t="s">
        <v>55</v>
      </c>
    </row>
    <row r="7" spans="1:13">
      <c r="A7" s="100" t="s">
        <v>9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11"/>
      <c r="M7" t="s">
        <v>63</v>
      </c>
    </row>
    <row r="8" spans="1:13" ht="26.4">
      <c r="A8" s="62">
        <v>1</v>
      </c>
      <c r="B8" s="64">
        <v>1</v>
      </c>
      <c r="C8" s="25" t="s">
        <v>9</v>
      </c>
      <c r="D8" s="103"/>
      <c r="E8" s="103"/>
      <c r="F8" s="103"/>
      <c r="G8" s="104" t="s">
        <v>10</v>
      </c>
      <c r="H8" s="105">
        <v>27130</v>
      </c>
      <c r="I8" s="105">
        <f>H8</f>
        <v>27130</v>
      </c>
      <c r="J8" s="25" t="s">
        <v>42</v>
      </c>
      <c r="K8" s="26" t="s">
        <v>98</v>
      </c>
      <c r="L8" s="42"/>
      <c r="M8" t="s">
        <v>64</v>
      </c>
    </row>
    <row r="9" spans="1:13" ht="66">
      <c r="A9" s="61">
        <v>2</v>
      </c>
      <c r="B9" s="61">
        <v>2</v>
      </c>
      <c r="C9" s="36" t="s">
        <v>53</v>
      </c>
      <c r="D9" s="4"/>
      <c r="E9" s="4"/>
      <c r="F9" s="4"/>
      <c r="G9" s="7" t="s">
        <v>56</v>
      </c>
      <c r="H9" s="11">
        <v>3300</v>
      </c>
      <c r="I9" s="11">
        <f>I8+H9</f>
        <v>30430</v>
      </c>
      <c r="J9" s="36" t="s">
        <v>42</v>
      </c>
      <c r="K9" s="42" t="s">
        <v>83</v>
      </c>
      <c r="L9" s="42"/>
      <c r="M9" t="s">
        <v>65</v>
      </c>
    </row>
    <row r="10" spans="1:13">
      <c r="A10" s="62"/>
      <c r="B10" s="62"/>
      <c r="C10" s="35"/>
      <c r="D10" s="4"/>
      <c r="E10" s="4"/>
      <c r="F10" s="4"/>
      <c r="G10" s="5"/>
      <c r="H10" s="37"/>
      <c r="I10" s="37"/>
      <c r="J10" s="35"/>
      <c r="K10" s="5"/>
      <c r="L10" s="5"/>
    </row>
    <row r="11" spans="1:13">
      <c r="A11" s="113" t="s">
        <v>39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4"/>
    </row>
    <row r="12" spans="1:13" ht="25.2" customHeight="1">
      <c r="A12" s="62">
        <v>3</v>
      </c>
      <c r="B12" s="65">
        <v>9</v>
      </c>
      <c r="C12" s="49" t="s">
        <v>5</v>
      </c>
      <c r="D12" s="8"/>
      <c r="E12" s="8"/>
      <c r="F12" s="8"/>
      <c r="G12" s="9" t="s">
        <v>43</v>
      </c>
      <c r="H12" s="27">
        <v>1100</v>
      </c>
      <c r="I12" s="55">
        <f>H12+I9</f>
        <v>31530</v>
      </c>
      <c r="J12" s="52" t="s">
        <v>42</v>
      </c>
      <c r="K12" s="51" t="s">
        <v>98</v>
      </c>
      <c r="L12" s="26"/>
      <c r="M12" s="6" t="s">
        <v>64</v>
      </c>
    </row>
    <row r="13" spans="1:13" ht="25.2" customHeight="1">
      <c r="A13" s="62">
        <f>A12+1</f>
        <v>4</v>
      </c>
      <c r="B13" s="65">
        <v>16</v>
      </c>
      <c r="C13" s="25" t="s">
        <v>13</v>
      </c>
      <c r="D13" s="8"/>
      <c r="E13" s="8"/>
      <c r="F13" s="8"/>
      <c r="G13" s="26" t="s">
        <v>45</v>
      </c>
      <c r="H13" s="27">
        <v>5450</v>
      </c>
      <c r="I13" s="55">
        <f>H13+I12</f>
        <v>36980</v>
      </c>
      <c r="J13" s="52" t="s">
        <v>42</v>
      </c>
      <c r="K13" s="51" t="s">
        <v>105</v>
      </c>
      <c r="L13" s="26"/>
      <c r="M13" s="6" t="s">
        <v>64</v>
      </c>
    </row>
    <row r="14" spans="1:13" ht="25.8" customHeight="1">
      <c r="A14" s="62">
        <f t="shared" ref="A14:A50" si="0">A13+1</f>
        <v>5</v>
      </c>
      <c r="B14" s="65">
        <v>19</v>
      </c>
      <c r="C14" s="25" t="s">
        <v>13</v>
      </c>
      <c r="D14" s="25"/>
      <c r="E14" s="25"/>
      <c r="F14" s="25"/>
      <c r="G14" s="26" t="s">
        <v>91</v>
      </c>
      <c r="H14" s="14">
        <v>150</v>
      </c>
      <c r="I14" s="55">
        <f>I13+H14</f>
        <v>37130</v>
      </c>
      <c r="J14" s="52" t="s">
        <v>42</v>
      </c>
      <c r="K14" s="51"/>
      <c r="L14" s="26"/>
      <c r="M14" s="6" t="s">
        <v>64</v>
      </c>
    </row>
    <row r="15" spans="1:13" ht="26.4">
      <c r="A15" s="62">
        <f t="shared" si="0"/>
        <v>6</v>
      </c>
      <c r="B15" s="65">
        <v>21</v>
      </c>
      <c r="C15" s="25" t="s">
        <v>14</v>
      </c>
      <c r="D15" s="25"/>
      <c r="E15" s="25"/>
      <c r="F15" s="110"/>
      <c r="G15" s="26" t="s">
        <v>74</v>
      </c>
      <c r="H15" s="14">
        <v>150</v>
      </c>
      <c r="I15" s="55">
        <f>I14+H15</f>
        <v>37280</v>
      </c>
      <c r="J15" s="52" t="s">
        <v>42</v>
      </c>
      <c r="K15" s="51"/>
      <c r="L15" s="26"/>
      <c r="M15" s="6" t="s">
        <v>64</v>
      </c>
    </row>
    <row r="16" spans="1:13" ht="52.8">
      <c r="A16" s="62">
        <f t="shared" si="0"/>
        <v>7</v>
      </c>
      <c r="B16" s="65">
        <v>22</v>
      </c>
      <c r="C16" s="25" t="s">
        <v>15</v>
      </c>
      <c r="D16" s="28"/>
      <c r="E16" s="28"/>
      <c r="F16" s="28"/>
      <c r="G16" s="26" t="s">
        <v>75</v>
      </c>
      <c r="H16" s="14">
        <v>300</v>
      </c>
      <c r="I16" s="55">
        <f t="shared" ref="I16:I50" si="1">I15+H16</f>
        <v>37580</v>
      </c>
      <c r="J16" s="52" t="s">
        <v>42</v>
      </c>
      <c r="K16" s="51"/>
      <c r="L16" s="26"/>
      <c r="M16" s="6" t="s">
        <v>66</v>
      </c>
    </row>
    <row r="17" spans="1:13" ht="52.8">
      <c r="A17" s="62">
        <f t="shared" si="0"/>
        <v>8</v>
      </c>
      <c r="B17" s="94">
        <v>34</v>
      </c>
      <c r="C17" s="25" t="s">
        <v>7</v>
      </c>
      <c r="D17" s="25"/>
      <c r="E17" s="25"/>
      <c r="F17" s="25"/>
      <c r="G17" s="26" t="s">
        <v>23</v>
      </c>
      <c r="H17" s="14">
        <v>875</v>
      </c>
      <c r="I17" s="55">
        <f t="shared" si="1"/>
        <v>38455</v>
      </c>
      <c r="J17" s="52" t="s">
        <v>42</v>
      </c>
      <c r="K17" s="51"/>
      <c r="L17" s="26"/>
      <c r="M17" s="6" t="s">
        <v>66</v>
      </c>
    </row>
    <row r="18" spans="1:13" ht="26.4">
      <c r="A18" s="62">
        <f t="shared" si="0"/>
        <v>9</v>
      </c>
      <c r="B18" s="94">
        <v>35</v>
      </c>
      <c r="C18" s="25" t="s">
        <v>7</v>
      </c>
      <c r="D18" s="28"/>
      <c r="E18" s="28"/>
      <c r="F18" s="28"/>
      <c r="G18" s="26" t="s">
        <v>16</v>
      </c>
      <c r="H18" s="27">
        <v>50</v>
      </c>
      <c r="I18" s="55">
        <f t="shared" si="1"/>
        <v>38505</v>
      </c>
      <c r="J18" s="52" t="s">
        <v>42</v>
      </c>
      <c r="K18" s="26"/>
      <c r="L18" s="26"/>
      <c r="M18" s="6" t="s">
        <v>64</v>
      </c>
    </row>
    <row r="19" spans="1:13" ht="39.6">
      <c r="A19" s="62">
        <f t="shared" si="0"/>
        <v>10</v>
      </c>
      <c r="B19" s="94">
        <v>39</v>
      </c>
      <c r="C19" s="49" t="s">
        <v>6</v>
      </c>
      <c r="D19" s="25"/>
      <c r="E19" s="25"/>
      <c r="F19" s="25"/>
      <c r="G19" s="9" t="s">
        <v>76</v>
      </c>
      <c r="H19" s="14">
        <v>3000</v>
      </c>
      <c r="I19" s="55">
        <f t="shared" si="1"/>
        <v>41505</v>
      </c>
      <c r="J19" s="52" t="s">
        <v>42</v>
      </c>
      <c r="K19" s="51" t="s">
        <v>112</v>
      </c>
      <c r="L19" s="26"/>
      <c r="M19" s="6" t="s">
        <v>64</v>
      </c>
    </row>
    <row r="20" spans="1:13" ht="26.4">
      <c r="A20" s="62">
        <f t="shared" si="0"/>
        <v>11</v>
      </c>
      <c r="B20" s="65">
        <v>12</v>
      </c>
      <c r="C20" s="25" t="s">
        <v>12</v>
      </c>
      <c r="D20" s="25"/>
      <c r="E20" s="25"/>
      <c r="F20" s="25"/>
      <c r="G20" s="26" t="s">
        <v>44</v>
      </c>
      <c r="H20" s="14">
        <v>50</v>
      </c>
      <c r="I20" s="55">
        <f t="shared" si="1"/>
        <v>41555</v>
      </c>
      <c r="J20" s="52">
        <v>5</v>
      </c>
      <c r="K20" s="51"/>
      <c r="L20" s="26"/>
      <c r="M20" s="6" t="s">
        <v>66</v>
      </c>
    </row>
    <row r="21" spans="1:13">
      <c r="A21" s="62">
        <f t="shared" si="0"/>
        <v>12</v>
      </c>
      <c r="B21" s="65">
        <v>17</v>
      </c>
      <c r="C21" s="25" t="s">
        <v>13</v>
      </c>
      <c r="D21" s="8"/>
      <c r="E21" s="8"/>
      <c r="F21" s="8"/>
      <c r="G21" s="26" t="s">
        <v>41</v>
      </c>
      <c r="H21" s="27">
        <v>10400</v>
      </c>
      <c r="I21" s="55">
        <f t="shared" si="1"/>
        <v>51955</v>
      </c>
      <c r="J21" s="52">
        <v>5</v>
      </c>
      <c r="K21" s="51"/>
      <c r="L21" s="26"/>
      <c r="M21" s="6" t="s">
        <v>66</v>
      </c>
    </row>
    <row r="22" spans="1:13" ht="26.4">
      <c r="A22" s="62">
        <f t="shared" si="0"/>
        <v>13</v>
      </c>
      <c r="B22" s="65">
        <v>26</v>
      </c>
      <c r="C22" s="25" t="s">
        <v>15</v>
      </c>
      <c r="D22" s="25"/>
      <c r="E22" s="25"/>
      <c r="F22" s="25"/>
      <c r="G22" s="26" t="s">
        <v>101</v>
      </c>
      <c r="H22" s="14">
        <v>100</v>
      </c>
      <c r="I22" s="55">
        <f t="shared" si="1"/>
        <v>52055</v>
      </c>
      <c r="J22" s="96">
        <v>5</v>
      </c>
      <c r="K22" s="51" t="s">
        <v>108</v>
      </c>
      <c r="L22" s="26"/>
      <c r="M22" s="6" t="s">
        <v>66</v>
      </c>
    </row>
    <row r="23" spans="1:13" ht="14.4">
      <c r="A23" s="62">
        <f t="shared" si="0"/>
        <v>14</v>
      </c>
      <c r="B23" s="94">
        <v>30</v>
      </c>
      <c r="C23" s="34" t="s">
        <v>7</v>
      </c>
      <c r="D23" s="25"/>
      <c r="E23" s="38" t="s">
        <v>59</v>
      </c>
      <c r="F23" s="25"/>
      <c r="G23" s="9" t="s">
        <v>21</v>
      </c>
      <c r="H23" s="14">
        <v>400</v>
      </c>
      <c r="I23" s="55">
        <f t="shared" si="1"/>
        <v>52455</v>
      </c>
      <c r="J23" s="52">
        <v>5</v>
      </c>
      <c r="K23" s="51" t="s">
        <v>109</v>
      </c>
      <c r="L23" s="26"/>
      <c r="M23" s="6" t="s">
        <v>66</v>
      </c>
    </row>
    <row r="24" spans="1:13">
      <c r="A24" s="62">
        <f t="shared" si="0"/>
        <v>15</v>
      </c>
      <c r="B24" s="65">
        <v>14</v>
      </c>
      <c r="C24" s="25" t="s">
        <v>13</v>
      </c>
      <c r="D24" s="25"/>
      <c r="E24" s="25"/>
      <c r="F24" s="25"/>
      <c r="G24" s="26" t="s">
        <v>19</v>
      </c>
      <c r="H24" s="14">
        <v>150</v>
      </c>
      <c r="I24" s="55">
        <f t="shared" si="1"/>
        <v>52605</v>
      </c>
      <c r="J24" s="52">
        <v>4.8888888888888893</v>
      </c>
      <c r="K24" s="51" t="s">
        <v>104</v>
      </c>
      <c r="L24" s="26"/>
      <c r="M24" s="6" t="s">
        <v>66</v>
      </c>
    </row>
    <row r="25" spans="1:13" ht="26.4">
      <c r="A25" s="62">
        <f t="shared" si="0"/>
        <v>16</v>
      </c>
      <c r="B25" s="94">
        <v>41</v>
      </c>
      <c r="C25" s="49" t="s">
        <v>7</v>
      </c>
      <c r="D25" s="25"/>
      <c r="E25" s="25"/>
      <c r="F25" s="25"/>
      <c r="G25" s="9" t="s">
        <v>94</v>
      </c>
      <c r="H25" s="14">
        <v>125</v>
      </c>
      <c r="I25" s="55">
        <f t="shared" si="1"/>
        <v>52730</v>
      </c>
      <c r="J25" s="52">
        <v>4.875</v>
      </c>
      <c r="K25" s="26" t="s">
        <v>113</v>
      </c>
      <c r="L25" s="26" t="s">
        <v>95</v>
      </c>
      <c r="M25" s="6" t="s">
        <v>66</v>
      </c>
    </row>
    <row r="26" spans="1:13" ht="25.8" customHeight="1">
      <c r="A26" s="62">
        <f t="shared" si="0"/>
        <v>17</v>
      </c>
      <c r="B26" s="65">
        <v>11</v>
      </c>
      <c r="C26" s="25" t="s">
        <v>12</v>
      </c>
      <c r="D26" s="25"/>
      <c r="E26" s="25"/>
      <c r="F26" s="25"/>
      <c r="G26" s="26" t="s">
        <v>61</v>
      </c>
      <c r="H26" s="14">
        <v>7000</v>
      </c>
      <c r="I26" s="55">
        <f t="shared" si="1"/>
        <v>59730</v>
      </c>
      <c r="J26" s="52">
        <v>4.5714285714285712</v>
      </c>
      <c r="K26" s="51"/>
      <c r="L26" s="26"/>
      <c r="M26" s="6" t="s">
        <v>66</v>
      </c>
    </row>
    <row r="27" spans="1:13" ht="29.4" customHeight="1">
      <c r="A27" s="62">
        <f t="shared" si="0"/>
        <v>18</v>
      </c>
      <c r="B27" s="65">
        <v>15</v>
      </c>
      <c r="C27" s="25" t="s">
        <v>13</v>
      </c>
      <c r="D27" s="25"/>
      <c r="E27" s="25"/>
      <c r="F27" s="25"/>
      <c r="G27" s="26" t="s">
        <v>79</v>
      </c>
      <c r="H27" s="27">
        <v>100</v>
      </c>
      <c r="I27" s="55">
        <f t="shared" si="1"/>
        <v>59830</v>
      </c>
      <c r="J27" s="52">
        <v>4.5714285714285712</v>
      </c>
      <c r="K27" s="26"/>
      <c r="L27" s="26"/>
      <c r="M27" s="6" t="s">
        <v>66</v>
      </c>
    </row>
    <row r="28" spans="1:13">
      <c r="A28" s="62">
        <f t="shared" si="0"/>
        <v>19</v>
      </c>
      <c r="B28" s="65">
        <v>23</v>
      </c>
      <c r="C28" s="25" t="s">
        <v>15</v>
      </c>
      <c r="D28" s="28"/>
      <c r="E28" s="28"/>
      <c r="F28" s="28"/>
      <c r="G28" s="26" t="s">
        <v>18</v>
      </c>
      <c r="H28" s="14">
        <v>150</v>
      </c>
      <c r="I28" s="55">
        <f t="shared" si="1"/>
        <v>59980</v>
      </c>
      <c r="J28" s="52">
        <v>4.5714285714285712</v>
      </c>
      <c r="K28" s="51"/>
      <c r="L28" s="26"/>
      <c r="M28" s="6" t="s">
        <v>66</v>
      </c>
    </row>
    <row r="29" spans="1:13" ht="26.4">
      <c r="A29" s="62">
        <f t="shared" si="0"/>
        <v>20</v>
      </c>
      <c r="B29" s="65">
        <v>4</v>
      </c>
      <c r="C29" s="49" t="s">
        <v>2</v>
      </c>
      <c r="D29" s="8"/>
      <c r="E29" s="54"/>
      <c r="F29" s="8"/>
      <c r="G29" s="9" t="s">
        <v>82</v>
      </c>
      <c r="H29" s="55">
        <v>100</v>
      </c>
      <c r="I29" s="55">
        <f t="shared" si="1"/>
        <v>60080</v>
      </c>
      <c r="J29" s="52">
        <v>4.4444444444444446</v>
      </c>
      <c r="K29" s="56"/>
      <c r="L29" s="98"/>
      <c r="M29" s="6" t="s">
        <v>66</v>
      </c>
    </row>
    <row r="30" spans="1:13" ht="53.4">
      <c r="A30" s="62">
        <f t="shared" si="0"/>
        <v>21</v>
      </c>
      <c r="B30" s="94">
        <v>36</v>
      </c>
      <c r="C30" s="25" t="s">
        <v>7</v>
      </c>
      <c r="D30" s="25"/>
      <c r="E30" s="38" t="s">
        <v>58</v>
      </c>
      <c r="F30" s="25"/>
      <c r="G30" s="26" t="s">
        <v>17</v>
      </c>
      <c r="H30" s="93">
        <v>850</v>
      </c>
      <c r="I30" s="55">
        <f t="shared" si="1"/>
        <v>60930</v>
      </c>
      <c r="J30" s="52">
        <v>4.4285714285714288</v>
      </c>
      <c r="K30" s="51" t="s">
        <v>110</v>
      </c>
      <c r="L30" s="26"/>
      <c r="M30" s="6" t="s">
        <v>66</v>
      </c>
    </row>
    <row r="31" spans="1:13">
      <c r="A31" s="62">
        <f t="shared" si="0"/>
        <v>22</v>
      </c>
      <c r="B31" s="65">
        <v>10</v>
      </c>
      <c r="C31" s="49" t="s">
        <v>5</v>
      </c>
      <c r="D31" s="25"/>
      <c r="E31" s="25"/>
      <c r="F31" s="25"/>
      <c r="G31" s="9" t="s">
        <v>22</v>
      </c>
      <c r="H31" s="27">
        <v>600</v>
      </c>
      <c r="I31" s="55">
        <f t="shared" si="1"/>
        <v>61530</v>
      </c>
      <c r="J31" s="52">
        <v>4.375</v>
      </c>
      <c r="K31" s="51"/>
      <c r="L31" s="26" t="s">
        <v>62</v>
      </c>
      <c r="M31" s="6" t="s">
        <v>66</v>
      </c>
    </row>
    <row r="32" spans="1:13" ht="39.6">
      <c r="A32" s="62">
        <f t="shared" si="0"/>
        <v>23</v>
      </c>
      <c r="B32" s="65">
        <v>8</v>
      </c>
      <c r="C32" s="25" t="s">
        <v>11</v>
      </c>
      <c r="D32" s="10"/>
      <c r="E32" s="40" t="s">
        <v>52</v>
      </c>
      <c r="F32" s="40"/>
      <c r="G32" s="26" t="s">
        <v>89</v>
      </c>
      <c r="H32" s="14">
        <v>1105</v>
      </c>
      <c r="I32" s="55">
        <f t="shared" si="1"/>
        <v>62635</v>
      </c>
      <c r="J32" s="52">
        <v>4.333333333333333</v>
      </c>
      <c r="K32" s="51" t="s">
        <v>119</v>
      </c>
      <c r="L32" s="26"/>
      <c r="M32" s="6" t="s">
        <v>66</v>
      </c>
    </row>
    <row r="33" spans="1:13" ht="26.4">
      <c r="A33" s="62">
        <f t="shared" si="0"/>
        <v>24</v>
      </c>
      <c r="B33" s="64">
        <v>3</v>
      </c>
      <c r="C33" s="49" t="s">
        <v>2</v>
      </c>
      <c r="D33" s="8"/>
      <c r="E33" s="39" t="s">
        <v>57</v>
      </c>
      <c r="F33" s="8"/>
      <c r="G33" s="9" t="s">
        <v>20</v>
      </c>
      <c r="H33" s="14">
        <v>3000</v>
      </c>
      <c r="I33" s="14">
        <f t="shared" si="1"/>
        <v>65635</v>
      </c>
      <c r="J33" s="52">
        <v>4.2857142857142856</v>
      </c>
      <c r="K33" s="26" t="s">
        <v>84</v>
      </c>
      <c r="L33" s="26" t="s">
        <v>86</v>
      </c>
      <c r="M33" s="6" t="s">
        <v>66</v>
      </c>
    </row>
    <row r="34" spans="1:13" ht="39.6">
      <c r="A34" s="62">
        <f t="shared" si="0"/>
        <v>25</v>
      </c>
      <c r="B34" s="65">
        <v>24</v>
      </c>
      <c r="C34" s="25" t="s">
        <v>15</v>
      </c>
      <c r="D34" s="25"/>
      <c r="E34" s="25"/>
      <c r="F34" s="25"/>
      <c r="G34" s="26" t="s">
        <v>116</v>
      </c>
      <c r="H34" s="93">
        <v>150</v>
      </c>
      <c r="I34" s="55">
        <f t="shared" si="1"/>
        <v>65785</v>
      </c>
      <c r="J34" s="52">
        <v>4.25</v>
      </c>
      <c r="K34" s="51" t="s">
        <v>111</v>
      </c>
      <c r="L34" s="26"/>
      <c r="M34" s="6" t="s">
        <v>66</v>
      </c>
    </row>
    <row r="35" spans="1:13" ht="26.4">
      <c r="A35" s="62">
        <f t="shared" si="0"/>
        <v>26</v>
      </c>
      <c r="B35" s="65">
        <v>5</v>
      </c>
      <c r="C35" s="34" t="s">
        <v>3</v>
      </c>
      <c r="D35" s="8"/>
      <c r="E35" s="39" t="s">
        <v>60</v>
      </c>
      <c r="F35" s="8"/>
      <c r="G35" s="9" t="s">
        <v>4</v>
      </c>
      <c r="H35" s="14">
        <v>2930</v>
      </c>
      <c r="I35" s="55">
        <f t="shared" si="1"/>
        <v>68715</v>
      </c>
      <c r="J35" s="52">
        <v>4.1428571428571432</v>
      </c>
      <c r="K35" s="51"/>
      <c r="L35" s="26" t="s">
        <v>87</v>
      </c>
      <c r="M35" s="6" t="s">
        <v>66</v>
      </c>
    </row>
    <row r="36" spans="1:13" ht="39.6">
      <c r="A36" s="62">
        <f t="shared" si="0"/>
        <v>27</v>
      </c>
      <c r="B36" s="65">
        <v>20</v>
      </c>
      <c r="C36" s="25" t="s">
        <v>13</v>
      </c>
      <c r="D36" s="25"/>
      <c r="E36" s="25"/>
      <c r="F36" s="25"/>
      <c r="G36" s="26" t="s">
        <v>70</v>
      </c>
      <c r="H36" s="14">
        <v>645</v>
      </c>
      <c r="I36" s="55">
        <f t="shared" si="1"/>
        <v>69360</v>
      </c>
      <c r="J36" s="52">
        <v>4.1428571428571432</v>
      </c>
      <c r="K36" s="26" t="s">
        <v>107</v>
      </c>
      <c r="L36" s="67" t="s">
        <v>122</v>
      </c>
      <c r="M36" s="6" t="s">
        <v>64</v>
      </c>
    </row>
    <row r="37" spans="1:13" ht="26.4">
      <c r="A37" s="62">
        <f t="shared" si="0"/>
        <v>28</v>
      </c>
      <c r="B37" s="94">
        <v>40</v>
      </c>
      <c r="C37" s="49" t="s">
        <v>6</v>
      </c>
      <c r="D37" s="25"/>
      <c r="E37" s="25"/>
      <c r="F37" s="25"/>
      <c r="G37" s="9" t="s">
        <v>82</v>
      </c>
      <c r="H37" s="14">
        <v>100</v>
      </c>
      <c r="I37" s="55">
        <f t="shared" si="1"/>
        <v>69460</v>
      </c>
      <c r="J37" s="52">
        <v>4</v>
      </c>
      <c r="K37" s="51"/>
      <c r="L37" s="26"/>
      <c r="M37" s="6"/>
    </row>
    <row r="38" spans="1:13" ht="52.8">
      <c r="A38" s="62">
        <f t="shared" si="0"/>
        <v>29</v>
      </c>
      <c r="B38" s="65">
        <v>7</v>
      </c>
      <c r="C38" s="25" t="s">
        <v>11</v>
      </c>
      <c r="D38" s="10"/>
      <c r="E38" s="40" t="s">
        <v>51</v>
      </c>
      <c r="F38" s="40"/>
      <c r="G38" s="26" t="s">
        <v>79</v>
      </c>
      <c r="H38" s="27">
        <v>8200</v>
      </c>
      <c r="I38" s="55">
        <f t="shared" si="1"/>
        <v>77660</v>
      </c>
      <c r="J38" s="52">
        <v>3.6666666666666665</v>
      </c>
      <c r="K38" s="51" t="s">
        <v>100</v>
      </c>
      <c r="L38" s="26" t="s">
        <v>88</v>
      </c>
      <c r="M38" s="6"/>
    </row>
    <row r="39" spans="1:13" ht="34.799999999999997" customHeight="1">
      <c r="A39" s="62">
        <f t="shared" si="0"/>
        <v>30</v>
      </c>
      <c r="B39" s="65">
        <v>13</v>
      </c>
      <c r="C39" s="25" t="s">
        <v>12</v>
      </c>
      <c r="D39" s="25"/>
      <c r="E39" s="25"/>
      <c r="F39" s="25"/>
      <c r="G39" s="26" t="s">
        <v>73</v>
      </c>
      <c r="H39" s="14">
        <v>150</v>
      </c>
      <c r="I39" s="55">
        <f t="shared" si="1"/>
        <v>77810</v>
      </c>
      <c r="J39" s="52">
        <v>3.625</v>
      </c>
      <c r="K39" s="51" t="s">
        <v>103</v>
      </c>
      <c r="L39" s="26"/>
      <c r="M39" s="6" t="s">
        <v>64</v>
      </c>
    </row>
    <row r="40" spans="1:13" ht="26.4">
      <c r="A40" s="62">
        <f t="shared" si="0"/>
        <v>31</v>
      </c>
      <c r="B40" s="65">
        <v>6</v>
      </c>
      <c r="C40" s="34" t="s">
        <v>3</v>
      </c>
      <c r="D40" s="8"/>
      <c r="E40" s="39" t="s">
        <v>50</v>
      </c>
      <c r="F40" s="103"/>
      <c r="G40" s="9" t="s">
        <v>78</v>
      </c>
      <c r="H40" s="14">
        <v>2890</v>
      </c>
      <c r="I40" s="55">
        <f t="shared" si="1"/>
        <v>80700</v>
      </c>
      <c r="J40" s="52">
        <v>3.6</v>
      </c>
      <c r="K40" s="51" t="s">
        <v>102</v>
      </c>
      <c r="L40" s="67" t="s">
        <v>121</v>
      </c>
      <c r="M40" s="6" t="s">
        <v>64</v>
      </c>
    </row>
    <row r="41" spans="1:13" ht="26.4">
      <c r="A41" s="62">
        <f t="shared" si="0"/>
        <v>32</v>
      </c>
      <c r="B41" s="65">
        <v>18</v>
      </c>
      <c r="C41" s="25" t="s">
        <v>13</v>
      </c>
      <c r="D41" s="25"/>
      <c r="E41" s="25"/>
      <c r="F41" s="25"/>
      <c r="G41" s="26" t="s">
        <v>90</v>
      </c>
      <c r="H41" s="93">
        <v>350</v>
      </c>
      <c r="I41" s="55">
        <f t="shared" si="1"/>
        <v>81050</v>
      </c>
      <c r="J41" s="52">
        <v>3.1666666666666665</v>
      </c>
      <c r="K41" s="51" t="s">
        <v>106</v>
      </c>
      <c r="L41" s="26"/>
      <c r="M41" s="6" t="s">
        <v>66</v>
      </c>
    </row>
    <row r="42" spans="1:13" ht="44.4" customHeight="1">
      <c r="A42" s="62">
        <f t="shared" si="0"/>
        <v>33</v>
      </c>
      <c r="B42" s="65">
        <v>25</v>
      </c>
      <c r="C42" s="25" t="s">
        <v>15</v>
      </c>
      <c r="D42" s="25"/>
      <c r="E42" s="25"/>
      <c r="F42" s="25"/>
      <c r="G42" s="26" t="s">
        <v>73</v>
      </c>
      <c r="H42" s="93">
        <v>10</v>
      </c>
      <c r="I42" s="55">
        <f t="shared" si="1"/>
        <v>81060</v>
      </c>
      <c r="J42" s="52">
        <v>2.8571428571428572</v>
      </c>
      <c r="K42" s="51" t="s">
        <v>99</v>
      </c>
      <c r="L42" s="26"/>
      <c r="M42" s="6" t="s">
        <v>66</v>
      </c>
    </row>
    <row r="43" spans="1:13" ht="26.4">
      <c r="A43" s="62">
        <f t="shared" si="0"/>
        <v>34</v>
      </c>
      <c r="B43" s="94">
        <v>32</v>
      </c>
      <c r="C43" s="25" t="s">
        <v>7</v>
      </c>
      <c r="D43" s="25"/>
      <c r="E43" s="25"/>
      <c r="F43" s="25"/>
      <c r="G43" s="26" t="s">
        <v>46</v>
      </c>
      <c r="H43" s="14">
        <v>850</v>
      </c>
      <c r="I43" s="55">
        <f t="shared" si="1"/>
        <v>81910</v>
      </c>
      <c r="J43" s="52">
        <v>2.75</v>
      </c>
      <c r="K43" s="51" t="s">
        <v>117</v>
      </c>
      <c r="L43" s="26"/>
      <c r="M43" s="6" t="s">
        <v>66</v>
      </c>
    </row>
    <row r="44" spans="1:13" ht="26.4">
      <c r="A44" s="62">
        <f t="shared" si="0"/>
        <v>35</v>
      </c>
      <c r="B44" s="94">
        <v>33</v>
      </c>
      <c r="C44" s="25" t="s">
        <v>68</v>
      </c>
      <c r="D44" s="25"/>
      <c r="E44" s="25"/>
      <c r="F44" s="25"/>
      <c r="G44" s="26" t="s">
        <v>80</v>
      </c>
      <c r="H44" s="14">
        <v>50</v>
      </c>
      <c r="I44" s="55">
        <f t="shared" si="1"/>
        <v>81960</v>
      </c>
      <c r="J44" s="52">
        <v>2.75</v>
      </c>
      <c r="K44" s="51"/>
      <c r="L44" s="26" t="s">
        <v>69</v>
      </c>
      <c r="M44" s="6" t="s">
        <v>66</v>
      </c>
    </row>
    <row r="45" spans="1:13" ht="52.8">
      <c r="A45" s="62">
        <f t="shared" si="0"/>
        <v>36</v>
      </c>
      <c r="B45" s="94">
        <v>27</v>
      </c>
      <c r="C45" s="108" t="s">
        <v>7</v>
      </c>
      <c r="D45" s="95"/>
      <c r="E45" s="95"/>
      <c r="F45" s="95"/>
      <c r="G45" s="109" t="s">
        <v>124</v>
      </c>
      <c r="H45" s="93">
        <v>7100</v>
      </c>
      <c r="I45" s="91">
        <f t="shared" si="1"/>
        <v>89060</v>
      </c>
      <c r="J45" s="96"/>
      <c r="K45" s="67" t="s">
        <v>118</v>
      </c>
      <c r="L45" s="67" t="s">
        <v>92</v>
      </c>
      <c r="M45" s="6" t="s">
        <v>66</v>
      </c>
    </row>
    <row r="46" spans="1:13" ht="54" customHeight="1">
      <c r="A46" s="62">
        <f t="shared" si="0"/>
        <v>37</v>
      </c>
      <c r="B46" s="94">
        <v>28</v>
      </c>
      <c r="C46" s="108" t="s">
        <v>7</v>
      </c>
      <c r="D46" s="95"/>
      <c r="E46" s="95"/>
      <c r="F46" s="95"/>
      <c r="G46" s="109" t="s">
        <v>125</v>
      </c>
      <c r="H46" s="93">
        <v>750</v>
      </c>
      <c r="I46" s="91">
        <f t="shared" si="1"/>
        <v>89810</v>
      </c>
      <c r="J46" s="96"/>
      <c r="K46" s="67"/>
      <c r="L46" s="67"/>
      <c r="M46" s="6" t="s">
        <v>66</v>
      </c>
    </row>
    <row r="47" spans="1:13" ht="54" customHeight="1">
      <c r="A47" s="62">
        <f t="shared" si="0"/>
        <v>38</v>
      </c>
      <c r="B47" s="94">
        <v>29</v>
      </c>
      <c r="C47" s="108" t="s">
        <v>7</v>
      </c>
      <c r="D47" s="95"/>
      <c r="E47" s="95"/>
      <c r="F47" s="95"/>
      <c r="G47" s="109" t="s">
        <v>126</v>
      </c>
      <c r="H47" s="93">
        <v>1250</v>
      </c>
      <c r="I47" s="91">
        <f t="shared" si="1"/>
        <v>91060</v>
      </c>
      <c r="J47" s="96"/>
      <c r="K47" s="67"/>
      <c r="L47" s="67"/>
      <c r="M47" s="6" t="s">
        <v>64</v>
      </c>
    </row>
    <row r="48" spans="1:13" ht="52.8">
      <c r="A48" s="62">
        <f t="shared" si="0"/>
        <v>39</v>
      </c>
      <c r="B48" s="94">
        <v>31</v>
      </c>
      <c r="C48" s="34" t="s">
        <v>7</v>
      </c>
      <c r="D48" s="25"/>
      <c r="E48" s="25"/>
      <c r="F48" s="25"/>
      <c r="G48" s="9" t="s">
        <v>8</v>
      </c>
      <c r="H48" s="27">
        <v>200</v>
      </c>
      <c r="I48" s="55">
        <f t="shared" si="1"/>
        <v>91260</v>
      </c>
      <c r="J48" s="52"/>
      <c r="K48" s="26"/>
      <c r="L48" s="26" t="s">
        <v>93</v>
      </c>
      <c r="M48" s="6" t="s">
        <v>64</v>
      </c>
    </row>
    <row r="49" spans="1:13" ht="27" customHeight="1">
      <c r="A49" s="62">
        <f t="shared" si="0"/>
        <v>40</v>
      </c>
      <c r="B49" s="94">
        <v>37</v>
      </c>
      <c r="C49" s="25" t="s">
        <v>7</v>
      </c>
      <c r="D49" s="25"/>
      <c r="E49" s="38" t="s">
        <v>49</v>
      </c>
      <c r="F49" s="38"/>
      <c r="G49" s="26" t="s">
        <v>47</v>
      </c>
      <c r="H49" s="14">
        <v>0</v>
      </c>
      <c r="I49" s="55">
        <f t="shared" si="1"/>
        <v>91260</v>
      </c>
      <c r="J49" s="52"/>
      <c r="K49" s="26"/>
      <c r="L49" s="26"/>
      <c r="M49" s="6" t="s">
        <v>64</v>
      </c>
    </row>
    <row r="50" spans="1:13" ht="27" customHeight="1">
      <c r="A50" s="62">
        <f t="shared" si="0"/>
        <v>41</v>
      </c>
      <c r="B50" s="94">
        <v>38</v>
      </c>
      <c r="C50" s="25" t="s">
        <v>7</v>
      </c>
      <c r="D50" s="25"/>
      <c r="E50" s="38"/>
      <c r="F50" s="38"/>
      <c r="G50" s="26" t="s">
        <v>114</v>
      </c>
      <c r="H50" s="14">
        <v>550</v>
      </c>
      <c r="I50" s="55">
        <f t="shared" si="1"/>
        <v>91810</v>
      </c>
      <c r="J50" s="52"/>
      <c r="K50" s="26" t="s">
        <v>115</v>
      </c>
      <c r="L50" s="26"/>
      <c r="M50" s="6" t="s">
        <v>66</v>
      </c>
    </row>
    <row r="51" spans="1:13">
      <c r="A51" s="115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7"/>
    </row>
    <row r="52" spans="1:13">
      <c r="H52" s="6">
        <f>SUM(H8:H50)</f>
        <v>91810</v>
      </c>
    </row>
    <row r="53" spans="1:13" hidden="1">
      <c r="K53" s="1" t="s">
        <v>67</v>
      </c>
      <c r="L53" s="1" t="s">
        <v>64</v>
      </c>
      <c r="M53">
        <f>SUMIF($M$8:$M$48,L53,$H$8:$H$48)</f>
        <v>42165</v>
      </c>
    </row>
    <row r="54" spans="1:13" hidden="1">
      <c r="K54" s="1" t="s">
        <v>67</v>
      </c>
      <c r="L54" s="1" t="s">
        <v>66</v>
      </c>
      <c r="M54">
        <f>SUMIF($M$8:$M$48,L54,$H$8:$H$48)</f>
        <v>37495</v>
      </c>
    </row>
  </sheetData>
  <autoFilter ref="B6:M52"/>
  <sortState ref="B12:L50">
    <sortCondition descending="1" ref="J12:J50"/>
  </sortState>
  <mergeCells count="3">
    <mergeCell ref="A7:L7"/>
    <mergeCell ref="A11:L11"/>
    <mergeCell ref="A51:L51"/>
  </mergeCells>
  <hyperlinks>
    <hyperlink ref="E40" location="EST_P_12_01_EST_P_15_01" display="EST_P_12_01_EST_P_15_01"/>
    <hyperlink ref="E49" location="ADS_S_15_1_ADS_S_13_1_ADS_W_13_1" display="ADS_S_15_1_ADS_S_13_1_ADS_W_13_1"/>
    <hyperlink ref="E38" location="SPE_W_15_1" display="SPE_W_15_1"/>
    <hyperlink ref="E32" location="TSP_W_15_1" display="TSP_W_15_1"/>
    <hyperlink ref="E33" location="BPS_P_15_1" display="BPS_P_15_1"/>
    <hyperlink ref="E30" location="AVS_W_14_1" display="AVS_W_14_1"/>
    <hyperlink ref="E23" location="AVS_P_15_01" display="AVS_P_15_01"/>
    <hyperlink ref="E35" location="AVS_P_08_01_AVS_P_08_02" display="AVS_P_08_01_AVS_P_08_02"/>
  </hyperlinks>
  <pageMargins left="0.7" right="0.7" top="0.5" bottom="0.5" header="0.3" footer="0.3"/>
  <pageSetup paperSize="3" scale="76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</vt:lpstr>
      <vt:lpstr>Ranking Sheet (2)</vt:lpstr>
      <vt:lpstr>'Ranking Sheet'!Print_Titles</vt:lpstr>
      <vt:lpstr>'Ranking Sheet (2)'!Print_Titles</vt:lpstr>
    </vt:vector>
  </TitlesOfParts>
  <Company>USACE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2015-10-13T21:29:50Z</cp:lastPrinted>
  <dcterms:created xsi:type="dcterms:W3CDTF">2010-12-09T16:31:56Z</dcterms:created>
  <dcterms:modified xsi:type="dcterms:W3CDTF">2015-10-13T21:40:41Z</dcterms:modified>
</cp:coreProperties>
</file>